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M-ALP-P04 ADQUISICIONES LICITACION PUBLICA\"/>
    </mc:Choice>
  </mc:AlternateContent>
  <bookViews>
    <workbookView xWindow="0" yWindow="0" windowWidth="7656" windowHeight="7500"/>
  </bookViews>
  <sheets>
    <sheet name="PAAAS 2024 FED-EST-IP" sheetId="4" r:id="rId1"/>
    <sheet name="RESUMEN" sheetId="6" r:id="rId2"/>
  </sheets>
  <definedNames>
    <definedName name="_xlnm._FilterDatabase" localSheetId="0" hidden="1">'PAAAS 2024 FED-EST-IP'!$A$6:$O$109</definedName>
    <definedName name="_xlnm.Print_Area" localSheetId="0">'PAAAS 2024 FED-EST-IP'!$A$1:$O$382</definedName>
    <definedName name="_xlnm.Print_Titles" localSheetId="0">'PAAAS 2024 FED-EST-IP'!$5:$5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3" i="4" l="1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233" i="4" l="1"/>
  <c r="C261" i="4"/>
  <c r="C321" i="4"/>
  <c r="C292" i="4"/>
  <c r="C201" i="4"/>
  <c r="C173" i="4"/>
  <c r="C12" i="4" l="1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38" i="6" l="1"/>
  <c r="C364" i="4" l="1"/>
  <c r="C363" i="4"/>
  <c r="C361" i="4"/>
  <c r="C270" i="4" l="1"/>
  <c r="C210" i="4"/>
  <c r="C269" i="4"/>
  <c r="C209" i="4"/>
  <c r="C319" i="4"/>
  <c r="C259" i="4"/>
  <c r="C199" i="4"/>
  <c r="C312" i="4"/>
  <c r="C252" i="4"/>
  <c r="C192" i="4"/>
  <c r="C310" i="4"/>
  <c r="C250" i="4"/>
  <c r="C251" i="4"/>
  <c r="C190" i="4"/>
  <c r="C160" i="4"/>
  <c r="C159" i="4"/>
  <c r="C157" i="4"/>
  <c r="C147" i="4"/>
  <c r="C143" i="4"/>
  <c r="C140" i="4"/>
  <c r="D58" i="4" l="1"/>
  <c r="Z8" i="4" l="1"/>
  <c r="C118" i="4" l="1"/>
  <c r="O110" i="4"/>
  <c r="N110" i="4"/>
  <c r="M110" i="4"/>
  <c r="L110" i="4"/>
  <c r="K110" i="4"/>
  <c r="J110" i="4"/>
  <c r="I110" i="4"/>
  <c r="H110" i="4"/>
  <c r="G110" i="4"/>
  <c r="F110" i="4"/>
  <c r="E110" i="4"/>
  <c r="O58" i="4"/>
  <c r="N58" i="4"/>
  <c r="M58" i="4"/>
  <c r="L58" i="4"/>
  <c r="K58" i="4"/>
  <c r="J58" i="4"/>
  <c r="I58" i="4"/>
  <c r="H58" i="4"/>
  <c r="G58" i="4"/>
  <c r="F58" i="4"/>
  <c r="E58" i="4"/>
  <c r="O349" i="4"/>
  <c r="O350" i="4" s="1"/>
  <c r="N349" i="4"/>
  <c r="N350" i="4" s="1"/>
  <c r="M349" i="4"/>
  <c r="M350" i="4" s="1"/>
  <c r="L349" i="4"/>
  <c r="L350" i="4" s="1"/>
  <c r="K349" i="4"/>
  <c r="K350" i="4" s="1"/>
  <c r="J349" i="4"/>
  <c r="J350" i="4" s="1"/>
  <c r="I349" i="4"/>
  <c r="I350" i="4" s="1"/>
  <c r="H349" i="4"/>
  <c r="H350" i="4" s="1"/>
  <c r="G349" i="4"/>
  <c r="G350" i="4" s="1"/>
  <c r="F349" i="4"/>
  <c r="F350" i="4" s="1"/>
  <c r="E349" i="4"/>
  <c r="E350" i="4" s="1"/>
  <c r="D349" i="4"/>
  <c r="D350" i="4" s="1"/>
  <c r="C358" i="4"/>
  <c r="C214" i="4"/>
  <c r="C274" i="4"/>
  <c r="C184" i="4"/>
  <c r="C244" i="4"/>
  <c r="C304" i="4"/>
  <c r="C177" i="4" l="1"/>
  <c r="C297" i="4"/>
  <c r="C237" i="4"/>
  <c r="C114" i="4" l="1"/>
  <c r="C62" i="4"/>
  <c r="C10" i="4"/>
  <c r="C357" i="4" l="1"/>
  <c r="C356" i="4"/>
  <c r="C355" i="4"/>
  <c r="C354" i="4"/>
  <c r="C348" i="4"/>
  <c r="C349" i="4" s="1"/>
  <c r="E8" i="6" s="1"/>
  <c r="F8" i="6" s="1"/>
  <c r="I8" i="6" s="1"/>
  <c r="C293" i="4"/>
  <c r="C291" i="4"/>
  <c r="C290" i="4"/>
  <c r="C289" i="4"/>
  <c r="C288" i="4"/>
  <c r="C246" i="4"/>
  <c r="C245" i="4"/>
  <c r="C243" i="4"/>
  <c r="C242" i="4"/>
  <c r="C241" i="4"/>
  <c r="C240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3" i="4"/>
  <c r="C187" i="4"/>
  <c r="C186" i="4"/>
  <c r="C185" i="4"/>
  <c r="C183" i="4"/>
  <c r="C130" i="4"/>
  <c r="C129" i="4"/>
  <c r="C128" i="4"/>
  <c r="C127" i="4"/>
  <c r="C126" i="4"/>
  <c r="C125" i="4"/>
  <c r="C124" i="4"/>
  <c r="C123" i="4"/>
  <c r="C350" i="4" l="1"/>
  <c r="C166" i="4"/>
  <c r="C222" i="4"/>
  <c r="C221" i="4"/>
  <c r="C220" i="4"/>
  <c r="C219" i="4"/>
  <c r="C218" i="4"/>
  <c r="C217" i="4"/>
  <c r="C216" i="4"/>
  <c r="C215" i="4"/>
  <c r="C213" i="4"/>
  <c r="C212" i="4"/>
  <c r="C211" i="4"/>
  <c r="C208" i="4"/>
  <c r="C207" i="4"/>
  <c r="C206" i="4"/>
  <c r="C205" i="4"/>
  <c r="C204" i="4"/>
  <c r="C203" i="4"/>
  <c r="C202" i="4"/>
  <c r="C200" i="4"/>
  <c r="C198" i="4"/>
  <c r="C197" i="4"/>
  <c r="C196" i="4"/>
  <c r="C195" i="4"/>
  <c r="C194" i="4"/>
  <c r="C193" i="4"/>
  <c r="C191" i="4"/>
  <c r="C189" i="4"/>
  <c r="C188" i="4"/>
  <c r="C182" i="4"/>
  <c r="C181" i="4"/>
  <c r="C180" i="4"/>
  <c r="C179" i="4"/>
  <c r="C178" i="4"/>
  <c r="C176" i="4"/>
  <c r="C175" i="4"/>
  <c r="C174" i="4"/>
  <c r="C172" i="4"/>
  <c r="C171" i="4"/>
  <c r="C170" i="4"/>
  <c r="C169" i="4"/>
  <c r="C168" i="4"/>
  <c r="C167" i="4"/>
  <c r="C57" i="4"/>
  <c r="C11" i="4"/>
  <c r="C9" i="4"/>
  <c r="C8" i="4"/>
  <c r="O372" i="4"/>
  <c r="O373" i="4" s="1"/>
  <c r="N372" i="4"/>
  <c r="N373" i="4" s="1"/>
  <c r="M372" i="4"/>
  <c r="M373" i="4" s="1"/>
  <c r="L372" i="4"/>
  <c r="L373" i="4" s="1"/>
  <c r="K372" i="4"/>
  <c r="K373" i="4" s="1"/>
  <c r="J372" i="4"/>
  <c r="J373" i="4" s="1"/>
  <c r="I372" i="4"/>
  <c r="I373" i="4" s="1"/>
  <c r="H372" i="4"/>
  <c r="H373" i="4" s="1"/>
  <c r="G372" i="4"/>
  <c r="G373" i="4" s="1"/>
  <c r="F372" i="4"/>
  <c r="F373" i="4" s="1"/>
  <c r="E372" i="4"/>
  <c r="E373" i="4" s="1"/>
  <c r="D372" i="4"/>
  <c r="D373" i="4" s="1"/>
  <c r="C371" i="4"/>
  <c r="C370" i="4"/>
  <c r="C369" i="4"/>
  <c r="C368" i="4"/>
  <c r="C367" i="4"/>
  <c r="C366" i="4"/>
  <c r="C365" i="4"/>
  <c r="C362" i="4"/>
  <c r="C360" i="4"/>
  <c r="C359" i="4"/>
  <c r="C353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22" i="4"/>
  <c r="C320" i="4"/>
  <c r="C318" i="4"/>
  <c r="C317" i="4"/>
  <c r="C316" i="4"/>
  <c r="C315" i="4"/>
  <c r="C314" i="4"/>
  <c r="C313" i="4"/>
  <c r="C311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87" i="4"/>
  <c r="C286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3" i="4"/>
  <c r="C282" i="4"/>
  <c r="C281" i="4"/>
  <c r="C280" i="4"/>
  <c r="C279" i="4"/>
  <c r="C278" i="4"/>
  <c r="C277" i="4"/>
  <c r="C276" i="4"/>
  <c r="C275" i="4"/>
  <c r="C273" i="4"/>
  <c r="C272" i="4"/>
  <c r="C271" i="4"/>
  <c r="C268" i="4"/>
  <c r="C267" i="4"/>
  <c r="C266" i="4"/>
  <c r="C265" i="4"/>
  <c r="C264" i="4"/>
  <c r="C263" i="4"/>
  <c r="C262" i="4"/>
  <c r="C260" i="4"/>
  <c r="C258" i="4"/>
  <c r="C257" i="4"/>
  <c r="C256" i="4"/>
  <c r="C255" i="4"/>
  <c r="C254" i="4"/>
  <c r="C253" i="4"/>
  <c r="C249" i="4"/>
  <c r="C248" i="4"/>
  <c r="C247" i="4"/>
  <c r="C239" i="4"/>
  <c r="C238" i="4"/>
  <c r="C236" i="4"/>
  <c r="C235" i="4"/>
  <c r="C234" i="4"/>
  <c r="C232" i="4"/>
  <c r="C231" i="4"/>
  <c r="C230" i="4"/>
  <c r="C229" i="4"/>
  <c r="C228" i="4"/>
  <c r="C227" i="4"/>
  <c r="C226" i="4"/>
  <c r="O162" i="4"/>
  <c r="O163" i="4" s="1"/>
  <c r="N162" i="4"/>
  <c r="N163" i="4" s="1"/>
  <c r="M162" i="4"/>
  <c r="M163" i="4" s="1"/>
  <c r="L162" i="4"/>
  <c r="L163" i="4" s="1"/>
  <c r="K162" i="4"/>
  <c r="K163" i="4" s="1"/>
  <c r="J162" i="4"/>
  <c r="J163" i="4" s="1"/>
  <c r="I162" i="4"/>
  <c r="I163" i="4" s="1"/>
  <c r="H162" i="4"/>
  <c r="H163" i="4" s="1"/>
  <c r="G162" i="4"/>
  <c r="G163" i="4" s="1"/>
  <c r="F162" i="4"/>
  <c r="F163" i="4" s="1"/>
  <c r="E162" i="4"/>
  <c r="E163" i="4" s="1"/>
  <c r="D162" i="4"/>
  <c r="C161" i="4"/>
  <c r="C158" i="4"/>
  <c r="C156" i="4"/>
  <c r="C155" i="4"/>
  <c r="C154" i="4"/>
  <c r="C153" i="4"/>
  <c r="C152" i="4"/>
  <c r="C151" i="4"/>
  <c r="C150" i="4"/>
  <c r="C149" i="4"/>
  <c r="C148" i="4"/>
  <c r="C146" i="4"/>
  <c r="C145" i="4"/>
  <c r="C144" i="4"/>
  <c r="C142" i="4"/>
  <c r="C141" i="4"/>
  <c r="C139" i="4"/>
  <c r="C138" i="4"/>
  <c r="C137" i="4"/>
  <c r="C136" i="4"/>
  <c r="C135" i="4"/>
  <c r="C134" i="4"/>
  <c r="C133" i="4"/>
  <c r="C132" i="4"/>
  <c r="C131" i="4"/>
  <c r="C122" i="4"/>
  <c r="C121" i="4"/>
  <c r="C120" i="4"/>
  <c r="C119" i="4"/>
  <c r="C117" i="4"/>
  <c r="C116" i="4"/>
  <c r="C115" i="4"/>
  <c r="C113" i="4"/>
  <c r="C112" i="4"/>
  <c r="D110" i="4"/>
  <c r="C109" i="4"/>
  <c r="C61" i="4"/>
  <c r="C60" i="4"/>
  <c r="L345" i="4" l="1"/>
  <c r="L375" i="4" s="1"/>
  <c r="D163" i="4"/>
  <c r="C162" i="4"/>
  <c r="E6" i="6" s="1"/>
  <c r="C372" i="4"/>
  <c r="E9" i="6" s="1"/>
  <c r="F9" i="6" s="1"/>
  <c r="I9" i="6" s="1"/>
  <c r="H345" i="4"/>
  <c r="D345" i="4"/>
  <c r="G345" i="4"/>
  <c r="O345" i="4"/>
  <c r="C224" i="4"/>
  <c r="C7" i="6" s="1"/>
  <c r="C344" i="4"/>
  <c r="E7" i="6" s="1"/>
  <c r="K345" i="4"/>
  <c r="E345" i="4"/>
  <c r="I345" i="4"/>
  <c r="M345" i="4"/>
  <c r="F345" i="4"/>
  <c r="J345" i="4"/>
  <c r="N345" i="4"/>
  <c r="C58" i="4"/>
  <c r="C6" i="6" s="1"/>
  <c r="C284" i="4"/>
  <c r="D7" i="6" s="1"/>
  <c r="C110" i="4"/>
  <c r="D6" i="6" s="1"/>
  <c r="D10" i="6" l="1"/>
  <c r="B20" i="6" s="1"/>
  <c r="E10" i="6"/>
  <c r="C10" i="6"/>
  <c r="F6" i="6"/>
  <c r="F7" i="6"/>
  <c r="I7" i="6" s="1"/>
  <c r="C373" i="4"/>
  <c r="C163" i="4"/>
  <c r="D375" i="4"/>
  <c r="H375" i="4"/>
  <c r="J375" i="4"/>
  <c r="F375" i="4"/>
  <c r="N375" i="4"/>
  <c r="C345" i="4"/>
  <c r="G375" i="4"/>
  <c r="M375" i="4"/>
  <c r="K375" i="4"/>
  <c r="O375" i="4"/>
  <c r="I375" i="4"/>
  <c r="E375" i="4"/>
  <c r="B25" i="6" l="1"/>
  <c r="C25" i="6" s="1"/>
  <c r="I6" i="6"/>
  <c r="F10" i="6"/>
  <c r="D20" i="6"/>
  <c r="C20" i="6"/>
  <c r="C375" i="4"/>
  <c r="D25" i="6" l="1"/>
  <c r="I10" i="6"/>
  <c r="J6" i="6" s="1"/>
  <c r="J9" i="6" l="1"/>
  <c r="J8" i="6"/>
  <c r="J7" i="6"/>
</calcChain>
</file>

<file path=xl/sharedStrings.xml><?xml version="1.0" encoding="utf-8"?>
<sst xmlns="http://schemas.openxmlformats.org/spreadsheetml/2006/main" count="461" uniqueCount="203">
  <si>
    <t>Concepto</t>
  </si>
  <si>
    <t>Total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</si>
  <si>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</si>
  <si>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</si>
  <si>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</si>
  <si>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</si>
  <si>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</si>
  <si>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</si>
  <si>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</si>
  <si>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</si>
  <si>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</si>
  <si>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</si>
  <si>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</si>
  <si>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</si>
  <si>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Materiales y Útiles de Impresión y Reproducción</t>
  </si>
  <si>
    <t>Material de Limpieza y Mantenimiento e Insumos para Equipos de Tecnología de la Información y Comunicaciones</t>
  </si>
  <si>
    <t>Útiles y Equipos Menores de Tecnología de la Información y Comunicaciones</t>
  </si>
  <si>
    <t>Publicaciones Impresas</t>
  </si>
  <si>
    <t>Material de Difucion en Medio Digital</t>
  </si>
  <si>
    <t>Material de Limpieza</t>
  </si>
  <si>
    <t>Material y Útiles de Enseñanza</t>
  </si>
  <si>
    <t>Formas Valoradas y Papelería Oficial</t>
  </si>
  <si>
    <t>Alimentos para el Personal Institucional</t>
  </si>
  <si>
    <t>Alimentación de Personas por el Desarrollo de Otros Programas Institucionales</t>
  </si>
  <si>
    <t>Utensilios, Materiales y Equipos Menores para el Servicio de Alimentación de Personas</t>
  </si>
  <si>
    <t>Otros Productos adquiridos como Materia Prima</t>
  </si>
  <si>
    <t>Material Eléctrico y Electrónico</t>
  </si>
  <si>
    <t>Artículos Metálicos para la Construcción</t>
  </si>
  <si>
    <t>Otros Materiales y Artículos de Construcción y Reparación</t>
  </si>
  <si>
    <t>Artículos Plásticos para la Construcción</t>
  </si>
  <si>
    <t>Productos Químicos Básicos</t>
  </si>
  <si>
    <t>Medicinas y Productos Farmacéuticos de Uso Humano</t>
  </si>
  <si>
    <t>Materiales y Suministros Médicos</t>
  </si>
  <si>
    <t>Otros productos Químicos</t>
  </si>
  <si>
    <t>Combustible</t>
  </si>
  <si>
    <t>Lubricantes y Aditivos</t>
  </si>
  <si>
    <t>Vestuarios y Uniformes</t>
  </si>
  <si>
    <t>Prendas de Seguridad y Protección Personal</t>
  </si>
  <si>
    <t>Artículos Deportivos</t>
  </si>
  <si>
    <t>Herramientas Menores</t>
  </si>
  <si>
    <t>Refacciones y Accesorios menores de edificios.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</si>
  <si>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</si>
  <si>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</si>
  <si>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Maquinaria y Otros Equipos</t>
  </si>
  <si>
    <t>TOTAL DE INGRESOS PROPIOS 2000</t>
  </si>
  <si>
    <t>Gas</t>
  </si>
  <si>
    <t>Agua</t>
  </si>
  <si>
    <t>Telefonía Tradicional</t>
  </si>
  <si>
    <t>Servicios Postales y Telegráficos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</si>
  <si>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</si>
  <si>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</si>
  <si>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</si>
  <si>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Seguro de Bienes Patrimoniales</t>
  </si>
  <si>
    <t>Instalación, Reparación y Mantenimiento de Equipo de Computo y Tecnología de la Información</t>
  </si>
  <si>
    <t>Servicios de Limpieza y Manejo de Desechos</t>
  </si>
  <si>
    <t>Difusión por Radio, Televisión y Otros Medios de Mensajes sobre Programas y Actividades Gubernamentales</t>
  </si>
  <si>
    <t>Artículos Promocionales</t>
  </si>
  <si>
    <t>Pasajes Terrestres Nacionales</t>
  </si>
  <si>
    <t>Viáticos en el País</t>
  </si>
  <si>
    <t>Servicios Integrales de Traslado y Viáticos</t>
  </si>
  <si>
    <t>Gastos de Orden Social y Cultural</t>
  </si>
  <si>
    <t>Gastos de Representación</t>
  </si>
  <si>
    <t>Impuestos y Derechos</t>
  </si>
  <si>
    <t>Energía electrica</t>
  </si>
  <si>
    <t>Servicio de internet y redes</t>
  </si>
  <si>
    <t>Arrendamiento Financiero.</t>
  </si>
  <si>
    <t>Servicios de elaboración e impresión de documentos</t>
  </si>
  <si>
    <t>Servicios de vigilancia.</t>
  </si>
  <si>
    <t>Conservación y mantenimineto menor de inmuebles</t>
  </si>
  <si>
    <t>Reparación y mantenimiento del equipo de transporte</t>
  </si>
  <si>
    <t>Servicios de jardineria y fumigación</t>
  </si>
  <si>
    <t>Difusión de Programas y Actividades Gubernamentales a través de otros medios de comunicación.</t>
  </si>
  <si>
    <t>Becas y otras ayudas para programas de capacitación.</t>
  </si>
  <si>
    <t xml:space="preserve"> </t>
  </si>
  <si>
    <t>Muebles de oficina</t>
  </si>
  <si>
    <t>Anaqueles y estanteria</t>
  </si>
  <si>
    <t>Equipo de Cómputo y de Tecnología de la Información</t>
  </si>
  <si>
    <t>Cámaras fotograficas y video</t>
  </si>
  <si>
    <t>UNIVERSIDAD TECNOLÓGICA DE CANCÚN</t>
  </si>
  <si>
    <t>Capítulo / Partida</t>
  </si>
  <si>
    <t>Febrero</t>
  </si>
  <si>
    <t>Octubre</t>
  </si>
  <si>
    <t>TOTAL DE INGRESOS PROPIOS 3000</t>
  </si>
  <si>
    <t>TOTAL DE INGRESOS PROPIOS 5000</t>
  </si>
  <si>
    <t>ELABORÓ</t>
  </si>
  <si>
    <t>TOTAL CAPITULO 5000 (IP)</t>
  </si>
  <si>
    <t>TOTAL DE TRANSFERENCIAS, ASIGNACIONES, SUBSIDIOS Y OTRAS AYUDAS</t>
  </si>
  <si>
    <t>Materiales Complementarios</t>
  </si>
  <si>
    <t>Instrumentos Médicos Menores</t>
  </si>
  <si>
    <t>Blancos y Otros Productos Textiles, excepto Prendas de Vestir</t>
  </si>
  <si>
    <t>Arrendamiento de Mobiliario y Equipo de Administración, Educacional y Recreativo</t>
  </si>
  <si>
    <t>Servicios Profesionales, Científicos y Técnicos Integrales</t>
  </si>
  <si>
    <t>Servicios de Apoyo Administrativo y Secretarial.</t>
  </si>
  <si>
    <t>Servicios Externos de Traducción y Trabcripción</t>
  </si>
  <si>
    <t>Otros Servicios Financieros y Bancarios</t>
  </si>
  <si>
    <t>Instalación, Reparación y Mantenimiento de Mobiliario y Equipo de Admón, Educacional y Recreativo</t>
  </si>
  <si>
    <t>Difusión de Programas y Actividades Gubernamentales en Publicaciones Impresas</t>
  </si>
  <si>
    <t xml:space="preserve">Pasajes Aéreos Nacionales </t>
  </si>
  <si>
    <t>pasajes Aéreos Internacionales.</t>
  </si>
  <si>
    <t xml:space="preserve">Viáticos en el Extranjero </t>
  </si>
  <si>
    <t xml:space="preserve">Congresos y Convenciones </t>
  </si>
  <si>
    <t>Otros Gastos por Responsabilidades</t>
  </si>
  <si>
    <t>Cemento y productos de concreto</t>
  </si>
  <si>
    <t>Cal, yeso y productos de yeso</t>
  </si>
  <si>
    <t>Madera y sus derivados empleados para la construcción y reparación de inmuebles</t>
  </si>
  <si>
    <t>Vidrio y productos de vidrio</t>
  </si>
  <si>
    <t>Refacciones y Accesorios Menores de Equipo de Transporte</t>
  </si>
  <si>
    <t>Arrendamiento de Equipo de Transporte</t>
  </si>
  <si>
    <t>Arrendamiento de Maquinaria, Otros Equipos y Herramientas</t>
  </si>
  <si>
    <t>Muebles excepto de Oficina y Estantería</t>
  </si>
  <si>
    <t>Refacciones y accesorios mayores para equipo de cómputo y de tecnología de la información</t>
  </si>
  <si>
    <t>Equipos y Aparatos de Proyección de Imágenes, Audio y Video</t>
  </si>
  <si>
    <t>Sistemas de Aire Acondicionado, Calefacción y de Refrigeración Industrial y Comercial</t>
  </si>
  <si>
    <t>Equipo Médico y de Laboratorio</t>
  </si>
  <si>
    <t>Equipo de Comunicación  y Telecomunicación</t>
  </si>
  <si>
    <t>Equipos de Generación Eléctrica y Aparatos Eléctricos</t>
  </si>
  <si>
    <t>Herramientas y Máquinas-Herramienta</t>
  </si>
  <si>
    <t>TOTAL CAPITULO 4000 (IP)</t>
  </si>
  <si>
    <t>FEDERAL 3000</t>
  </si>
  <si>
    <t>INGRESOS PROPIOS 3000</t>
  </si>
  <si>
    <t>INGRESOS PROPIOS 4000</t>
  </si>
  <si>
    <t>INGRESOS PROPIOS 5000</t>
  </si>
  <si>
    <t>INGRESOS PROPIOS 2000</t>
  </si>
  <si>
    <t>FEDERAL 2000</t>
  </si>
  <si>
    <t>ESTATAL 2000</t>
  </si>
  <si>
    <t>TOTAL DE ESTATAL 2000</t>
  </si>
  <si>
    <t>TOTAL DE FEDERAL 2000</t>
  </si>
  <si>
    <t>ESTATAL 3000</t>
  </si>
  <si>
    <t>TOTAL ESTATAL 3000</t>
  </si>
  <si>
    <t>TOTAL FEDERAL 3000</t>
  </si>
  <si>
    <t>TOTAL CAPITULO 3000 (ESTATAL + FEDERAL + IP)</t>
  </si>
  <si>
    <t>TOTAL CAPITULO 2000 (ESTATAL + FEDERAL + IP)</t>
  </si>
  <si>
    <t>MATERIALES Y SUMINISTROS</t>
  </si>
  <si>
    <t>SERVICIOS GENERALES</t>
  </si>
  <si>
    <t>BIENES MUEBLES E INMUEBLES</t>
  </si>
  <si>
    <t>TRANSFERENCIAS, ASIGNACIONES, SUBSIDIOS Y OTRAS AYUDAS</t>
  </si>
  <si>
    <t>PRESUPUESTO: ESTATAL + FEDERAL + INGRESOS PROPIOS</t>
  </si>
  <si>
    <t>JEFE DEL DEPARTAMENTO DE RECURSOS MATERIALES</t>
  </si>
  <si>
    <t>Productos minerales no metálicos</t>
  </si>
  <si>
    <t>Productos textiles</t>
  </si>
  <si>
    <t>Fertilizantes, pesticidas y otros agroquímicos</t>
  </si>
  <si>
    <t>Servicios de diseño, arquitectura, ingeniería y actividades relacionadas</t>
  </si>
  <si>
    <t>Servicios financieros y Banacarios</t>
  </si>
  <si>
    <t>Fletes y maniobras</t>
  </si>
  <si>
    <t>Pasajes marítimos, lacustres y fluviales</t>
  </si>
  <si>
    <t>Equipos de seguridad para inmuebles</t>
  </si>
  <si>
    <t>Maquinaria y equipo industrial</t>
  </si>
  <si>
    <t>Accesorios Mayores para Máquinaria y Equipo Industrial</t>
  </si>
  <si>
    <t>Consumibles de Oficina</t>
  </si>
  <si>
    <t>Papelería</t>
  </si>
  <si>
    <t>Arrendamiento de Patentes y Marcas</t>
  </si>
  <si>
    <t>Servicios de Investigación Científica y Desarrollo</t>
  </si>
  <si>
    <t>Pasajes Terrestres Internacionales</t>
  </si>
  <si>
    <t>Línea Blanca y Electrodomésticos Mayores</t>
  </si>
  <si>
    <t>ENCARGADA DE LA DIRECCIÓN DE ADMINISTRACIÓN Y FINANZAS</t>
  </si>
  <si>
    <t>DEL 01 DE ENERO AL 31 DE DICIEMBRE 2024</t>
  </si>
  <si>
    <t>PROGRAMA ANUAL DE ADQUISICIONES, ARRENDAMIENTOS Y SERVICIOS DEL EJERCICIO 2024</t>
  </si>
  <si>
    <t>YANETH FAISAL PADRÓN</t>
  </si>
  <si>
    <t>GILBERT ALEXIS GARCIA BAHENA</t>
  </si>
  <si>
    <t>TOTAL PROGRAMA ANUAL DE ADQUISICIONES, ARRENDAMIENTOS Y SERVICIOS 2024</t>
  </si>
  <si>
    <t>Medicinas y Productos Farmacéuticos para botiquín institucional</t>
  </si>
  <si>
    <t>Materiales y suministros médicos para botiquín institucional</t>
  </si>
  <si>
    <t>Carbón y sus derivados</t>
  </si>
  <si>
    <t>Refacciones y accesorios menores de instrumental médico y de laboratorio</t>
  </si>
  <si>
    <t>Llantas para equipo de transporte</t>
  </si>
  <si>
    <t>Otras refacciones y accesorios menores</t>
  </si>
  <si>
    <t>Otros arrendamientos</t>
  </si>
  <si>
    <t xml:space="preserve">Servicios profesionales para el desarrollo de programas deportivos </t>
  </si>
  <si>
    <t>Seguros de responsabilidad patrimonial y fianzas</t>
  </si>
  <si>
    <t>Instalación, reparación y mantenimiento de equipo e instrumental médico y de laboratorio</t>
  </si>
  <si>
    <t>Instalación, reparación y mantenimiento de maquinaria, otros equipos y herramientas agropecuarias e industriales y equipos especializados</t>
  </si>
  <si>
    <t xml:space="preserve">Servicios de revelado o impresión de fotografías </t>
  </si>
  <si>
    <t xml:space="preserve">Servicio de creación y difusión de contenido exclusivamente a través de internet </t>
  </si>
  <si>
    <t>Pasajes Aéreos Internacionales.</t>
  </si>
  <si>
    <t xml:space="preserve">Arrendamiento de patentes y marcas </t>
  </si>
  <si>
    <t xml:space="preserve">Útiles, artículos, equipos y herramientas menores de oficina </t>
  </si>
  <si>
    <t>Arrendamiento de licencias de programas de cómputo</t>
  </si>
  <si>
    <t>Aparatos deportivos</t>
  </si>
  <si>
    <t>Otro Mobiliario y Equipo Educacional</t>
  </si>
  <si>
    <t>Otro mobiliario y equipo recreativo</t>
  </si>
  <si>
    <t>AUTORIZÓ</t>
  </si>
  <si>
    <t>Fuente.- Elaboración propia con información presupuestal proporcionada por la Dirección de Planeación de la Universidad 2024</t>
  </si>
  <si>
    <t>FUENTE DE FINANCIAMIENTO</t>
  </si>
  <si>
    <t>CAPITULO</t>
  </si>
  <si>
    <t>ESTATAL</t>
  </si>
  <si>
    <t>FEDERAL</t>
  </si>
  <si>
    <t>INGRESOS PROPIOS</t>
  </si>
  <si>
    <t>TOTAL</t>
  </si>
  <si>
    <t>%</t>
  </si>
  <si>
    <t>ADQ. CONCURSO
(70%)</t>
  </si>
  <si>
    <t>ADQ. DIRECTAS
(30%)</t>
  </si>
  <si>
    <t>PROGRAMA ANUAL DE ADQUISICIONES, ARRENDAMIENTOS Y SERVICIOS 2024</t>
  </si>
  <si>
    <t>PROGRAMA ANUAL DE ADQUISICIONES 2024</t>
  </si>
  <si>
    <t>TOTAL 2024</t>
  </si>
  <si>
    <t>ADQ. CONCURSO
(80%)</t>
  </si>
  <si>
    <t>ADQ. DIRECTAS
(20%)</t>
  </si>
  <si>
    <t>PAAAS RECURSO FEDERAL</t>
  </si>
  <si>
    <t>PAAAS RECURSO ESTATAL E INGRESOS PROPIOS</t>
  </si>
  <si>
    <t>Arrendamiento de mobiliaro (fotocopiadoras)</t>
  </si>
  <si>
    <t>Reparación y mantenimiento del equipo de defensa y seguridad</t>
  </si>
  <si>
    <t>Núm. De revisión: 01</t>
  </si>
  <si>
    <t>ALP-P04-F01</t>
  </si>
  <si>
    <t>Fecha de actualización: 12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</si>
</sst>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b/>
      <sz val="10"/>
      <name val="Calibri"/>
      <family val="2"/>
      <scheme val="minor"/>
    </font>
    <font>
      <b/>
      <sz val="14"/>
      <color rgb="FFFFFFFF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6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Montserrat"/>
    </font>
    <font>
      <b/>
      <sz val="14"/>
      <color theme="0"/>
      <name val="Montserrat"/>
    </font>
    <font>
      <b/>
      <sz val="8"/>
      <color theme="0"/>
      <name val="Montserrat"/>
    </font>
    <font>
      <b/>
      <sz val="18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sz val="16"/>
      <color theme="0"/>
      <name val="Montserrat"/>
    </font>
    <font>
      <b/>
      <sz val="18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10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2" fillId="0" borderId="0"/>
    <xf numFmtId="43" fontId="17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wrapText="1" readingOrder="1"/>
    </xf>
    <xf numFmtId="0" fontId="10" fillId="0" borderId="0" xfId="0" applyFont="1"/>
    <xf numFmtId="0" fontId="2" fillId="0" borderId="0" xfId="0" applyFont="1" applyAlignment="1">
      <alignment horizontal="center"/>
    </xf>
    <xf numFmtId="0" fontId="6" fillId="6" borderId="14" xfId="0" applyFont="1" applyFill="1" applyBorder="1" applyAlignment="1">
      <alignment horizontal="center" vertical="center" wrapText="1" readingOrder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 readingOrder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4" fillId="7" borderId="13" xfId="0" applyFont="1" applyFill="1" applyBorder="1" applyAlignment="1">
      <alignment wrapText="1" readingOrder="1"/>
    </xf>
    <xf numFmtId="0" fontId="15" fillId="6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4" fontId="13" fillId="2" borderId="19" xfId="0" applyNumberFormat="1" applyFont="1" applyFill="1" applyBorder="1" applyAlignment="1">
      <alignment horizontal="center" vertical="center" wrapText="1"/>
    </xf>
    <xf numFmtId="4" fontId="13" fillId="2" borderId="16" xfId="0" applyNumberFormat="1" applyFont="1" applyFill="1" applyBorder="1" applyAlignment="1">
      <alignment wrapText="1"/>
    </xf>
    <xf numFmtId="4" fontId="13" fillId="2" borderId="4" xfId="0" applyNumberFormat="1" applyFont="1" applyFill="1" applyBorder="1" applyAlignment="1">
      <alignment wrapText="1"/>
    </xf>
    <xf numFmtId="4" fontId="13" fillId="2" borderId="5" xfId="0" applyNumberFormat="1" applyFont="1" applyFill="1" applyBorder="1" applyAlignment="1">
      <alignment wrapText="1"/>
    </xf>
    <xf numFmtId="0" fontId="16" fillId="6" borderId="6" xfId="0" applyFont="1" applyFill="1" applyBorder="1" applyAlignment="1">
      <alignment horizontal="center" vertical="center" wrapText="1"/>
    </xf>
    <xf numFmtId="4" fontId="5" fillId="9" borderId="21" xfId="0" applyNumberFormat="1" applyFont="1" applyFill="1" applyBorder="1" applyAlignment="1">
      <alignment horizontal="center" vertical="center" wrapText="1"/>
    </xf>
    <xf numFmtId="4" fontId="5" fillId="9" borderId="22" xfId="0" applyNumberFormat="1" applyFont="1" applyFill="1" applyBorder="1" applyAlignment="1">
      <alignment wrapText="1"/>
    </xf>
    <xf numFmtId="4" fontId="5" fillId="9" borderId="23" xfId="0" applyNumberFormat="1" applyFont="1" applyFill="1" applyBorder="1" applyAlignment="1">
      <alignment wrapText="1"/>
    </xf>
    <xf numFmtId="4" fontId="5" fillId="9" borderId="24" xfId="0" applyNumberFormat="1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9" borderId="10" xfId="0" applyFont="1" applyFill="1" applyBorder="1" applyAlignment="1">
      <alignment horizontal="center" wrapText="1" readingOrder="1"/>
    </xf>
    <xf numFmtId="0" fontId="14" fillId="9" borderId="10" xfId="0" applyFont="1" applyFill="1" applyBorder="1" applyAlignment="1">
      <alignment horizontal="center" wrapText="1" readingOrder="1"/>
    </xf>
    <xf numFmtId="0" fontId="11" fillId="9" borderId="26" xfId="0" applyFont="1" applyFill="1" applyBorder="1" applyAlignment="1">
      <alignment horizontal="center" wrapText="1" readingOrder="1"/>
    </xf>
    <xf numFmtId="43" fontId="20" fillId="8" borderId="2" xfId="2" applyFont="1" applyFill="1" applyBorder="1" applyAlignment="1">
      <alignment horizontal="center" vertical="center" wrapText="1"/>
    </xf>
    <xf numFmtId="43" fontId="18" fillId="8" borderId="2" xfId="2" applyFont="1" applyFill="1" applyBorder="1" applyAlignment="1">
      <alignment horizontal="center" vertical="center" wrapText="1"/>
    </xf>
    <xf numFmtId="0" fontId="0" fillId="4" borderId="0" xfId="0" applyFill="1"/>
    <xf numFmtId="0" fontId="8" fillId="10" borderId="6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/>
    </xf>
    <xf numFmtId="4" fontId="27" fillId="0" borderId="27" xfId="0" applyNumberFormat="1" applyFont="1" applyBorder="1" applyAlignment="1">
      <alignment horizontal="center" vertical="center"/>
    </xf>
    <xf numFmtId="4" fontId="28" fillId="0" borderId="28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6" fillId="10" borderId="10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4" fontId="27" fillId="0" borderId="13" xfId="0" applyNumberFormat="1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0" fontId="26" fillId="10" borderId="29" xfId="0" applyFont="1" applyFill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/>
    </xf>
    <xf numFmtId="4" fontId="27" fillId="0" borderId="0" xfId="0" applyNumberFormat="1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9" fontId="2" fillId="0" borderId="30" xfId="0" applyNumberFormat="1" applyFont="1" applyBorder="1" applyAlignment="1">
      <alignment horizontal="center" vertical="center"/>
    </xf>
    <xf numFmtId="4" fontId="27" fillId="4" borderId="0" xfId="0" applyNumberFormat="1" applyFont="1" applyFill="1" applyAlignment="1">
      <alignment horizontal="center" vertical="center"/>
    </xf>
    <xf numFmtId="9" fontId="0" fillId="4" borderId="0" xfId="0" applyNumberFormat="1" applyFill="1" applyAlignment="1">
      <alignment horizontal="center" vertical="center"/>
    </xf>
    <xf numFmtId="4" fontId="0" fillId="4" borderId="0" xfId="0" applyNumberFormat="1" applyFill="1"/>
    <xf numFmtId="0" fontId="24" fillId="14" borderId="10" xfId="0" applyFont="1" applyFill="1" applyBorder="1" applyAlignment="1">
      <alignment horizontal="center" vertical="center"/>
    </xf>
    <xf numFmtId="9" fontId="24" fillId="14" borderId="2" xfId="0" applyNumberFormat="1" applyFont="1" applyFill="1" applyBorder="1" applyAlignment="1">
      <alignment horizontal="center" vertical="center" wrapText="1"/>
    </xf>
    <xf numFmtId="9" fontId="24" fillId="14" borderId="13" xfId="0" applyNumberFormat="1" applyFont="1" applyFill="1" applyBorder="1" applyAlignment="1">
      <alignment horizontal="center" vertical="center" wrapText="1"/>
    </xf>
    <xf numFmtId="4" fontId="24" fillId="0" borderId="29" xfId="0" applyNumberFormat="1" applyFont="1" applyBorder="1" applyAlignment="1">
      <alignment horizontal="center" vertical="center"/>
    </xf>
    <xf numFmtId="4" fontId="24" fillId="0" borderId="28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4" fillId="4" borderId="0" xfId="0" applyFont="1" applyFill="1" applyBorder="1" applyAlignment="1">
      <alignment horizontal="center" vertical="center"/>
    </xf>
    <xf numFmtId="9" fontId="24" fillId="4" borderId="0" xfId="0" applyNumberFormat="1" applyFont="1" applyFill="1" applyBorder="1" applyAlignment="1">
      <alignment horizontal="center" vertical="center" wrapText="1"/>
    </xf>
    <xf numFmtId="4" fontId="24" fillId="4" borderId="0" xfId="0" applyNumberFormat="1" applyFont="1" applyFill="1" applyBorder="1" applyAlignment="1">
      <alignment horizontal="center" vertical="center"/>
    </xf>
    <xf numFmtId="4" fontId="27" fillId="4" borderId="0" xfId="0" applyNumberFormat="1" applyFont="1" applyFill="1" applyBorder="1" applyAlignment="1">
      <alignment horizontal="center" vertical="center"/>
    </xf>
    <xf numFmtId="0" fontId="23" fillId="4" borderId="0" xfId="0" applyFont="1" applyFill="1" applyAlignment="1"/>
    <xf numFmtId="4" fontId="13" fillId="15" borderId="2" xfId="0" applyNumberFormat="1" applyFont="1" applyFill="1" applyBorder="1" applyAlignment="1">
      <alignment horizontal="center" vertical="center" wrapText="1"/>
    </xf>
    <xf numFmtId="4" fontId="13" fillId="15" borderId="10" xfId="0" applyNumberFormat="1" applyFont="1" applyFill="1" applyBorder="1" applyAlignment="1">
      <alignment horizontal="center" vertical="center" wrapText="1"/>
    </xf>
    <xf numFmtId="4" fontId="15" fillId="15" borderId="2" xfId="0" applyNumberFormat="1" applyFont="1" applyFill="1" applyBorder="1" applyAlignment="1">
      <alignment horizontal="center" vertical="center" wrapText="1"/>
    </xf>
    <xf numFmtId="4" fontId="13" fillId="2" borderId="32" xfId="0" applyNumberFormat="1" applyFont="1" applyFill="1" applyBorder="1" applyAlignment="1">
      <alignment horizontal="center" vertical="center" wrapText="1"/>
    </xf>
    <xf numFmtId="4" fontId="15" fillId="15" borderId="10" xfId="0" applyNumberFormat="1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4" fontId="13" fillId="2" borderId="33" xfId="0" applyNumberFormat="1" applyFont="1" applyFill="1" applyBorder="1" applyAlignment="1">
      <alignment wrapText="1"/>
    </xf>
    <xf numFmtId="0" fontId="11" fillId="9" borderId="34" xfId="0" applyFont="1" applyFill="1" applyBorder="1" applyAlignment="1">
      <alignment horizontal="center" wrapText="1" readingOrder="1"/>
    </xf>
    <xf numFmtId="0" fontId="11" fillId="9" borderId="13" xfId="0" applyFont="1" applyFill="1" applyBorder="1" applyAlignment="1">
      <alignment horizontal="center" wrapText="1" readingOrder="1"/>
    </xf>
    <xf numFmtId="4" fontId="15" fillId="15" borderId="13" xfId="0" applyNumberFormat="1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4" fontId="13" fillId="2" borderId="13" xfId="0" applyNumberFormat="1" applyFont="1" applyFill="1" applyBorder="1" applyAlignment="1">
      <alignment wrapText="1"/>
    </xf>
    <xf numFmtId="0" fontId="14" fillId="9" borderId="13" xfId="0" applyFont="1" applyFill="1" applyBorder="1" applyAlignment="1">
      <alignment horizontal="center" wrapText="1" readingOrder="1"/>
    </xf>
    <xf numFmtId="4" fontId="13" fillId="15" borderId="13" xfId="0" applyNumberFormat="1" applyFont="1" applyFill="1" applyBorder="1" applyAlignment="1">
      <alignment horizontal="center" vertical="center" wrapText="1"/>
    </xf>
    <xf numFmtId="4" fontId="13" fillId="2" borderId="31" xfId="0" applyNumberFormat="1" applyFont="1" applyFill="1" applyBorder="1" applyAlignment="1">
      <alignment wrapText="1"/>
    </xf>
    <xf numFmtId="4" fontId="13" fillId="2" borderId="10" xfId="0" applyNumberFormat="1" applyFont="1" applyFill="1" applyBorder="1" applyAlignment="1">
      <alignment wrapText="1"/>
    </xf>
    <xf numFmtId="4" fontId="13" fillId="2" borderId="17" xfId="0" applyNumberFormat="1" applyFont="1" applyFill="1" applyBorder="1" applyAlignment="1">
      <alignment wrapText="1"/>
    </xf>
    <xf numFmtId="0" fontId="11" fillId="9" borderId="21" xfId="0" applyFont="1" applyFill="1" applyBorder="1" applyAlignment="1">
      <alignment horizontal="center" wrapText="1" readingOrder="1"/>
    </xf>
    <xf numFmtId="0" fontId="11" fillId="9" borderId="2" xfId="0" applyFont="1" applyFill="1" applyBorder="1" applyAlignment="1">
      <alignment horizontal="center" wrapText="1" readingOrder="1"/>
    </xf>
    <xf numFmtId="4" fontId="13" fillId="2" borderId="2" xfId="0" applyNumberFormat="1" applyFont="1" applyFill="1" applyBorder="1" applyAlignment="1">
      <alignment wrapText="1"/>
    </xf>
    <xf numFmtId="0" fontId="14" fillId="9" borderId="2" xfId="0" applyFont="1" applyFill="1" applyBorder="1" applyAlignment="1">
      <alignment horizontal="center" wrapText="1" readingOrder="1"/>
    </xf>
    <xf numFmtId="0" fontId="14" fillId="4" borderId="32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4" fontId="13" fillId="2" borderId="35" xfId="0" applyNumberFormat="1" applyFont="1" applyFill="1" applyBorder="1" applyAlignment="1">
      <alignment horizontal="center" vertical="center" wrapText="1"/>
    </xf>
    <xf numFmtId="4" fontId="13" fillId="2" borderId="36" xfId="0" applyNumberFormat="1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wrapText="1" readingOrder="1"/>
    </xf>
    <xf numFmtId="0" fontId="11" fillId="9" borderId="15" xfId="0" applyFont="1" applyFill="1" applyBorder="1" applyAlignment="1">
      <alignment horizontal="center" wrapText="1" readingOrder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4" fontId="13" fillId="4" borderId="36" xfId="0" applyNumberFormat="1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wrapText="1" readingOrder="1"/>
    </xf>
    <xf numFmtId="0" fontId="7" fillId="5" borderId="18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wrapText="1" readingOrder="1"/>
    </xf>
    <xf numFmtId="0" fontId="14" fillId="2" borderId="2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readingOrder="1"/>
    </xf>
    <xf numFmtId="0" fontId="14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43" fontId="31" fillId="8" borderId="2" xfId="2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wrapText="1" readingOrder="1"/>
    </xf>
    <xf numFmtId="4" fontId="13" fillId="3" borderId="10" xfId="0" applyNumberFormat="1" applyFont="1" applyFill="1" applyBorder="1" applyAlignment="1">
      <alignment vertical="center" wrapText="1"/>
    </xf>
    <xf numFmtId="4" fontId="13" fillId="3" borderId="2" xfId="0" applyNumberFormat="1" applyFont="1" applyFill="1" applyBorder="1" applyAlignment="1">
      <alignment vertical="center" wrapText="1"/>
    </xf>
    <xf numFmtId="4" fontId="13" fillId="3" borderId="13" xfId="0" applyNumberFormat="1" applyFont="1" applyFill="1" applyBorder="1" applyAlignment="1">
      <alignment vertical="center" wrapText="1"/>
    </xf>
    <xf numFmtId="0" fontId="14" fillId="16" borderId="32" xfId="0" applyFont="1" applyFill="1" applyBorder="1" applyAlignment="1">
      <alignment horizontal="center" vertical="center" wrapText="1"/>
    </xf>
    <xf numFmtId="4" fontId="13" fillId="4" borderId="31" xfId="0" applyNumberFormat="1" applyFont="1" applyFill="1" applyBorder="1" applyAlignment="1">
      <alignment wrapText="1"/>
    </xf>
    <xf numFmtId="4" fontId="13" fillId="4" borderId="17" xfId="0" applyNumberFormat="1" applyFont="1" applyFill="1" applyBorder="1" applyAlignment="1">
      <alignment wrapText="1"/>
    </xf>
    <xf numFmtId="4" fontId="13" fillId="4" borderId="33" xfId="0" applyNumberFormat="1" applyFont="1" applyFill="1" applyBorder="1" applyAlignment="1">
      <alignment wrapText="1"/>
    </xf>
    <xf numFmtId="0" fontId="14" fillId="11" borderId="31" xfId="0" applyFont="1" applyFill="1" applyBorder="1" applyAlignment="1">
      <alignment horizontal="center" vertical="center" wrapText="1"/>
    </xf>
    <xf numFmtId="0" fontId="14" fillId="11" borderId="3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6" fillId="15" borderId="10" xfId="0" applyFont="1" applyFill="1" applyBorder="1" applyAlignment="1">
      <alignment horizontal="right" vertical="center" wrapText="1"/>
    </xf>
    <xf numFmtId="0" fontId="26" fillId="15" borderId="15" xfId="0" applyFont="1" applyFill="1" applyBorder="1" applyAlignment="1">
      <alignment horizontal="right" vertical="center" wrapText="1"/>
    </xf>
    <xf numFmtId="0" fontId="8" fillId="15" borderId="10" xfId="0" applyFont="1" applyFill="1" applyBorder="1" applyAlignment="1">
      <alignment horizontal="right" vertical="center" wrapText="1"/>
    </xf>
    <xf numFmtId="0" fontId="8" fillId="15" borderId="15" xfId="0" applyFont="1" applyFill="1" applyBorder="1" applyAlignment="1">
      <alignment horizontal="right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right" vertical="center" wrapText="1"/>
    </xf>
    <xf numFmtId="0" fontId="11" fillId="3" borderId="13" xfId="0" applyFont="1" applyFill="1" applyBorder="1" applyAlignment="1">
      <alignment horizontal="right" vertical="center" wrapText="1"/>
    </xf>
    <xf numFmtId="0" fontId="14" fillId="9" borderId="10" xfId="0" applyFont="1" applyFill="1" applyBorder="1" applyAlignment="1">
      <alignment horizontal="center" wrapText="1" readingOrder="1"/>
    </xf>
    <xf numFmtId="0" fontId="14" fillId="9" borderId="13" xfId="0" applyFont="1" applyFill="1" applyBorder="1" applyAlignment="1">
      <alignment horizontal="center" wrapText="1" readingOrder="1"/>
    </xf>
    <xf numFmtId="0" fontId="32" fillId="9" borderId="10" xfId="0" applyFont="1" applyFill="1" applyBorder="1" applyAlignment="1">
      <alignment horizontal="center" wrapText="1" readingOrder="1"/>
    </xf>
    <xf numFmtId="0" fontId="32" fillId="9" borderId="13" xfId="0" applyFont="1" applyFill="1" applyBorder="1" applyAlignment="1">
      <alignment horizontal="center" wrapText="1" readingOrder="1"/>
    </xf>
    <xf numFmtId="0" fontId="11" fillId="3" borderId="10" xfId="0" applyFont="1" applyFill="1" applyBorder="1" applyAlignment="1">
      <alignment horizontal="right" vertical="center" wrapText="1" readingOrder="1"/>
    </xf>
    <xf numFmtId="0" fontId="11" fillId="3" borderId="13" xfId="0" applyFont="1" applyFill="1" applyBorder="1" applyAlignment="1">
      <alignment horizontal="right" vertical="center" wrapText="1" readingOrder="1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3" fontId="19" fillId="8" borderId="10" xfId="2" applyFont="1" applyFill="1" applyBorder="1" applyAlignment="1">
      <alignment horizontal="right" vertical="center" wrapText="1"/>
    </xf>
    <xf numFmtId="43" fontId="19" fillId="8" borderId="13" xfId="2" applyFont="1" applyFill="1" applyBorder="1" applyAlignment="1">
      <alignment horizontal="right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PROGRAMA</a:t>
            </a:r>
            <a:r>
              <a:rPr lang="en-US" baseline="0"/>
              <a:t> ANUAL DE ADQUISICIONES</a:t>
            </a:r>
            <a:r>
              <a:rPr lang="en-US"/>
              <a:t> 2024 POR CAPITULO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10953001378424819"/>
          <c:y val="2.3622042465665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417721158838878E-2"/>
          <c:y val="0.28213352044777001"/>
          <c:w val="0.71955818022747142"/>
          <c:h val="0.68540187193581936"/>
        </c:manualLayout>
      </c:layout>
      <c:pie3DChart>
        <c:varyColors val="1"/>
        <c:ser>
          <c:idx val="1"/>
          <c:order val="1"/>
          <c:tx>
            <c:strRef>
              <c:f>RESUMEN!$I$5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F87-4E11-9E02-CF4DC4CF5071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F87-4E11-9E02-CF4DC4CF5071}"/>
              </c:ext>
            </c:extLst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F87-4E11-9E02-CF4DC4CF507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F87-4E11-9E02-CF4DC4CF5071}"/>
              </c:ext>
            </c:extLst>
          </c:dPt>
          <c:dLbls>
            <c:dLbl>
              <c:idx val="0"/>
              <c:layout>
                <c:manualLayout>
                  <c:x val="4.9808429118773943E-2"/>
                  <c:y val="-7.8266946191474535E-2"/>
                </c:manualLayout>
              </c:layout>
              <c:tx>
                <c:rich>
                  <a:bodyPr/>
                  <a:lstStyle/>
                  <a:p>
                    <a:fld id="{98FAD212-9F75-4C9D-B762-17F5B52B7338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6A726BBF-7A40-4830-99A8-C2FD1381D49B}" type="PERCENTAGE">
                      <a:rPr lang="en-US" baseline="0"/>
                      <a:pPr/>
                      <a:t>[PORCENTAJE]</a:t>
                    </a:fld>
                    <a:endParaRPr lang="es-MX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87-4E11-9E02-CF4DC4CF5071}"/>
                </c:ext>
              </c:extLst>
            </c:dLbl>
            <c:dLbl>
              <c:idx val="1"/>
              <c:layout>
                <c:manualLayout>
                  <c:x val="0.35445291640703169"/>
                  <c:y val="-2.8189421237599536E-2"/>
                </c:manualLayout>
              </c:layout>
              <c:tx>
                <c:rich>
                  <a:bodyPr/>
                  <a:lstStyle/>
                  <a:p>
                    <a:fld id="{DB0468C4-5672-4A97-BD7E-D0A0838DF704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E24082BF-AA6F-48EB-A030-0CB9D194D466}" type="PERCENTAGE">
                      <a:rPr lang="en-US" baseline="0"/>
                      <a:pPr/>
                      <a:t>[PORCENTAJE]</a:t>
                    </a:fld>
                    <a:endParaRPr lang="es-MX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87-4E11-9E02-CF4DC4CF5071}"/>
                </c:ext>
              </c:extLst>
            </c:dLbl>
            <c:dLbl>
              <c:idx val="2"/>
              <c:layout>
                <c:manualLayout>
                  <c:x val="-1.5066900810060613E-2"/>
                  <c:y val="-7.5708661417322839E-2"/>
                </c:manualLayout>
              </c:layout>
              <c:tx>
                <c:rich>
                  <a:bodyPr/>
                  <a:lstStyle/>
                  <a:p>
                    <a:fld id="{9DB06683-A002-4D98-82E3-4304301A6E7F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87-4E11-9E02-CF4DC4CF5071}"/>
                </c:ext>
              </c:extLst>
            </c:dLbl>
            <c:dLbl>
              <c:idx val="3"/>
              <c:layout>
                <c:manualLayout>
                  <c:x val="2.2988505747126436E-2"/>
                  <c:y val="-0.12299091544374563"/>
                </c:manualLayout>
              </c:layout>
              <c:tx>
                <c:rich>
                  <a:bodyPr/>
                  <a:lstStyle/>
                  <a:p>
                    <a:fld id="{84818F18-AFA1-4B92-8142-101DA1A48C3F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87-4E11-9E02-CF4DC4CF5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RESUMEN!$H$6:$H$9</c:f>
              <c:numCache>
                <c:formatCode>General</c:formatCode>
                <c:ptCount val="4"/>
                <c:pt idx="0">
                  <c:v>2000</c:v>
                </c:pt>
                <c:pt idx="1">
                  <c:v>3000</c:v>
                </c:pt>
                <c:pt idx="2">
                  <c:v>4000</c:v>
                </c:pt>
                <c:pt idx="3">
                  <c:v>5000</c:v>
                </c:pt>
              </c:numCache>
            </c:numRef>
          </c:cat>
          <c:val>
            <c:numRef>
              <c:f>RESUMEN!$I$6:$I$9</c:f>
              <c:numCache>
                <c:formatCode>#,##0.00</c:formatCode>
                <c:ptCount val="4"/>
                <c:pt idx="0">
                  <c:v>5643650</c:v>
                </c:pt>
                <c:pt idx="1">
                  <c:v>30682530</c:v>
                </c:pt>
                <c:pt idx="2">
                  <c:v>1237000</c:v>
                </c:pt>
                <c:pt idx="3">
                  <c:v>4845180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7-4E11-9E02-CF4DC4CF50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RESUMEN!$H$5</c15:sqref>
                        </c15:formulaRef>
                      </c:ext>
                    </c:extLst>
                    <c:strCache>
                      <c:ptCount val="1"/>
                      <c:pt idx="0">
                        <c:v>CAPITULO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6F87-4E11-9E02-CF4DC4CF5071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6F87-4E11-9E02-CF4DC4CF5071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6F87-4E11-9E02-CF4DC4CF5071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6F87-4E11-9E02-CF4DC4CF5071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RESUMEN!$H$6:$H$9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2000</c:v>
                      </c:pt>
                      <c:pt idx="1">
                        <c:v>3000</c:v>
                      </c:pt>
                      <c:pt idx="2">
                        <c:v>4000</c:v>
                      </c:pt>
                      <c:pt idx="3">
                        <c:v>5000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RESUMEN!$H$6:$H$9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2000</c:v>
                      </c:pt>
                      <c:pt idx="1">
                        <c:v>3000</c:v>
                      </c:pt>
                      <c:pt idx="2">
                        <c:v>4000</c:v>
                      </c:pt>
                      <c:pt idx="3">
                        <c:v>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6F87-4E11-9E02-CF4DC4CF5071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036076924700767"/>
          <c:y val="0.27745457228966752"/>
          <c:w val="8.6864572962862416E-2"/>
          <c:h val="0.54009458194438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1209674</xdr:colOff>
      <xdr:row>12</xdr:row>
      <xdr:rowOff>57149</xdr:rowOff>
    </xdr:from>
    <xdr:to>
      <xdr:col>10</xdr:col>
      <xdr:colOff>161924</xdr:colOff>
      <xdr:row>29</xdr:row>
      <xdr:rowOff>238125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5"/>
  <sheetViews>
    <sheetView tabSelected="1" zoomScale="70" zoomScaleNormal="70" workbookViewId="0">
      <pane ySplit="5" topLeftCell="A363" activePane="bottomLeft" state="frozen"/>
      <selection pane="bottomLeft" activeCell="C8" sqref="C8"/>
    </sheetView>
  </sheetViews>
  <sheetFormatPr baseColWidth="10" defaultRowHeight="18"/>
  <cols>
    <col min="1" max="1" width="9.88671875" style="3" customWidth="1"/>
    <col min="2" max="2" width="58.6640625" style="1" customWidth="1"/>
    <col min="3" max="3" width="21.6640625" style="3" customWidth="1"/>
    <col min="4" max="4" width="20.44140625" style="1" customWidth="1"/>
    <col min="5" max="5" width="17.88671875" style="1" customWidth="1"/>
    <col min="6" max="6" width="20.6640625" style="1" customWidth="1"/>
    <col min="7" max="7" width="23" style="1" customWidth="1"/>
    <col min="8" max="10" width="21.109375" style="1" customWidth="1"/>
    <col min="11" max="11" width="21.33203125" style="1" customWidth="1"/>
    <col min="12" max="12" width="19.6640625" style="1" customWidth="1"/>
    <col min="13" max="13" width="21.109375" style="1" customWidth="1"/>
    <col min="14" max="14" width="18.109375" style="1" customWidth="1"/>
    <col min="15" max="15" width="20" style="1" customWidth="1"/>
  </cols>
  <sheetData>
    <row r="1" spans="1:26" ht="27.75" customHeight="1">
      <c r="A1" s="129" t="s">
        <v>156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6" ht="22.8">
      <c r="A2" s="129" t="s">
        <v>78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26" ht="19.5" customHeight="1">
      <c r="A3" s="135" t="s">
        <v>155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26" ht="19.5" customHeight="1" thickBot="1">
      <c r="B4" s="30" t="s">
        <v>136</v>
      </c>
      <c r="C4" s="134"/>
      <c r="D4" s="134"/>
      <c r="E4" s="134"/>
      <c r="F4" s="134"/>
      <c r="G4" s="134"/>
      <c r="H4" s="134"/>
      <c r="I4" s="134"/>
      <c r="J4" s="134"/>
      <c r="K4" s="31"/>
      <c r="L4" s="31"/>
      <c r="M4" s="31"/>
      <c r="N4" s="31"/>
      <c r="O4" s="31"/>
    </row>
    <row r="5" spans="1:26" ht="38.25" customHeight="1" thickBot="1">
      <c r="A5" s="35" t="s">
        <v>79</v>
      </c>
      <c r="B5" s="36" t="s">
        <v>0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6</v>
      </c>
      <c r="I5" s="36" t="s">
        <v>7</v>
      </c>
      <c r="J5" s="36" t="s">
        <v>8</v>
      </c>
      <c r="K5" s="36" t="s">
        <v>9</v>
      </c>
      <c r="L5" s="36" t="s">
        <v>10</v>
      </c>
      <c r="M5" s="36" t="s">
        <v>11</v>
      </c>
      <c r="N5" s="36" t="s">
        <v>12</v>
      </c>
      <c r="O5" s="36" t="s">
        <v>13</v>
      </c>
    </row>
    <row r="6" spans="1:26" ht="24.75" customHeight="1" thickBot="1">
      <c r="A6" s="10">
        <v>2000</v>
      </c>
      <c r="B6" s="11" t="s">
        <v>132</v>
      </c>
      <c r="C6" s="12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1:26" ht="21.75" customHeight="1" thickBot="1">
      <c r="A7" s="140" t="s">
        <v>124</v>
      </c>
      <c r="B7" s="141"/>
      <c r="C7" s="26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1:26" ht="21.6" thickBot="1">
      <c r="A8" s="127">
        <v>21101</v>
      </c>
      <c r="B8" s="104" t="s">
        <v>148</v>
      </c>
      <c r="C8" s="100">
        <f>SUM(D8:O8)</f>
        <v>44250</v>
      </c>
      <c r="D8" s="91">
        <v>0</v>
      </c>
      <c r="E8" s="91">
        <v>0</v>
      </c>
      <c r="F8" s="91">
        <v>22400</v>
      </c>
      <c r="G8" s="91">
        <v>0</v>
      </c>
      <c r="H8" s="91">
        <v>0</v>
      </c>
      <c r="I8" s="93">
        <v>1000</v>
      </c>
      <c r="J8" s="82">
        <v>1000</v>
      </c>
      <c r="K8" s="82">
        <v>3450</v>
      </c>
      <c r="L8" s="82">
        <v>10000</v>
      </c>
      <c r="M8" s="82">
        <v>6400</v>
      </c>
      <c r="N8" s="82">
        <v>0</v>
      </c>
      <c r="O8" s="82">
        <v>0</v>
      </c>
      <c r="Z8">
        <f>SUM(J8+L8+X8)/3</f>
        <v>3666.6666666666665</v>
      </c>
    </row>
    <row r="9" spans="1:26" ht="25.5" customHeight="1" thickBot="1">
      <c r="A9" s="128">
        <v>21102</v>
      </c>
      <c r="B9" s="105" t="s">
        <v>175</v>
      </c>
      <c r="C9" s="101">
        <f t="shared" ref="C9:C57" si="0">SUM(D9:O9)</f>
        <v>11700</v>
      </c>
      <c r="D9" s="91">
        <v>0</v>
      </c>
      <c r="E9" s="91">
        <v>2000</v>
      </c>
      <c r="F9" s="91">
        <v>0</v>
      </c>
      <c r="G9" s="91">
        <v>2000</v>
      </c>
      <c r="H9" s="91">
        <v>0</v>
      </c>
      <c r="I9" s="93">
        <v>2000</v>
      </c>
      <c r="J9" s="82">
        <v>1700</v>
      </c>
      <c r="K9" s="82">
        <v>2000</v>
      </c>
      <c r="L9" s="82">
        <v>0</v>
      </c>
      <c r="M9" s="82">
        <v>0</v>
      </c>
      <c r="N9" s="82">
        <v>2000</v>
      </c>
      <c r="O9" s="82">
        <v>0</v>
      </c>
    </row>
    <row r="10" spans="1:26" ht="21.6" thickBot="1">
      <c r="A10" s="128">
        <v>21103</v>
      </c>
      <c r="B10" s="105" t="s">
        <v>149</v>
      </c>
      <c r="C10" s="101">
        <f t="shared" ref="C10" si="1">SUM(D10:O10)</f>
        <v>305000</v>
      </c>
      <c r="D10" s="91">
        <v>0</v>
      </c>
      <c r="E10" s="91">
        <v>0</v>
      </c>
      <c r="F10" s="91">
        <v>32500</v>
      </c>
      <c r="G10" s="91">
        <v>240000</v>
      </c>
      <c r="H10" s="91">
        <v>0</v>
      </c>
      <c r="I10" s="93">
        <v>0</v>
      </c>
      <c r="J10" s="82">
        <v>32500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</row>
    <row r="11" spans="1:26" ht="21.6" thickBot="1">
      <c r="A11" s="98">
        <v>21201</v>
      </c>
      <c r="B11" s="105" t="s">
        <v>14</v>
      </c>
      <c r="C11" s="101">
        <f t="shared" si="0"/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3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</row>
    <row r="12" spans="1:26" ht="30.75" customHeight="1" thickBot="1">
      <c r="A12" s="98">
        <v>21401</v>
      </c>
      <c r="B12" s="105" t="s">
        <v>15</v>
      </c>
      <c r="C12" s="101">
        <f t="shared" si="0"/>
        <v>353844</v>
      </c>
      <c r="D12" s="91">
        <v>0</v>
      </c>
      <c r="E12" s="91">
        <v>8844</v>
      </c>
      <c r="F12" s="91">
        <v>25000</v>
      </c>
      <c r="G12" s="91">
        <v>320000</v>
      </c>
      <c r="H12" s="91">
        <v>0</v>
      </c>
      <c r="I12" s="93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</row>
    <row r="13" spans="1:26" ht="33.75" customHeight="1" thickBot="1">
      <c r="A13" s="128">
        <v>21402</v>
      </c>
      <c r="B13" s="105" t="s">
        <v>16</v>
      </c>
      <c r="C13" s="101">
        <f t="shared" si="0"/>
        <v>40353</v>
      </c>
      <c r="D13" s="91">
        <v>0</v>
      </c>
      <c r="E13" s="91">
        <v>0</v>
      </c>
      <c r="F13" s="91">
        <v>5000</v>
      </c>
      <c r="G13" s="91">
        <v>1500</v>
      </c>
      <c r="H13" s="91">
        <v>16500</v>
      </c>
      <c r="I13" s="93">
        <v>15000</v>
      </c>
      <c r="J13" s="82">
        <v>2353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</row>
    <row r="14" spans="1:26" ht="21.6" thickBot="1">
      <c r="A14" s="98">
        <v>21501</v>
      </c>
      <c r="B14" s="105" t="s">
        <v>17</v>
      </c>
      <c r="C14" s="101">
        <f t="shared" si="0"/>
        <v>15000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3">
        <v>0</v>
      </c>
      <c r="J14" s="82">
        <v>0</v>
      </c>
      <c r="K14" s="82">
        <v>0</v>
      </c>
      <c r="L14" s="82">
        <v>0</v>
      </c>
      <c r="M14" s="82">
        <v>15000</v>
      </c>
      <c r="N14" s="82">
        <v>0</v>
      </c>
      <c r="O14" s="82">
        <v>0</v>
      </c>
    </row>
    <row r="15" spans="1:26" ht="21.6" thickBot="1">
      <c r="A15" s="98">
        <v>21502</v>
      </c>
      <c r="B15" s="105" t="s">
        <v>18</v>
      </c>
      <c r="C15" s="101">
        <f t="shared" si="0"/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3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</row>
    <row r="16" spans="1:26" ht="21.6" thickBot="1">
      <c r="A16" s="128">
        <v>21601</v>
      </c>
      <c r="B16" s="105" t="s">
        <v>19</v>
      </c>
      <c r="C16" s="101">
        <f t="shared" si="0"/>
        <v>32490</v>
      </c>
      <c r="D16" s="91">
        <v>0</v>
      </c>
      <c r="E16" s="91">
        <v>0</v>
      </c>
      <c r="F16" s="91">
        <v>0</v>
      </c>
      <c r="G16" s="91">
        <v>27190</v>
      </c>
      <c r="H16" s="91">
        <v>1000</v>
      </c>
      <c r="I16" s="93">
        <v>1100</v>
      </c>
      <c r="J16" s="82">
        <v>1000</v>
      </c>
      <c r="K16" s="82">
        <v>100</v>
      </c>
      <c r="L16" s="82">
        <v>1000</v>
      </c>
      <c r="M16" s="82">
        <v>100</v>
      </c>
      <c r="N16" s="82">
        <v>1000</v>
      </c>
      <c r="O16" s="82">
        <v>0</v>
      </c>
    </row>
    <row r="17" spans="1:15" ht="21.6" thickBot="1">
      <c r="A17" s="128">
        <v>21701</v>
      </c>
      <c r="B17" s="105" t="s">
        <v>20</v>
      </c>
      <c r="C17" s="101">
        <f t="shared" si="0"/>
        <v>14570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3">
        <v>0</v>
      </c>
      <c r="J17" s="82">
        <v>0</v>
      </c>
      <c r="K17" s="82">
        <v>9570</v>
      </c>
      <c r="L17" s="82">
        <v>5000</v>
      </c>
      <c r="M17" s="82">
        <v>0</v>
      </c>
      <c r="N17" s="82">
        <v>0</v>
      </c>
      <c r="O17" s="82">
        <v>0</v>
      </c>
    </row>
    <row r="18" spans="1:15" ht="21.6" thickBot="1">
      <c r="A18" s="99">
        <v>21801</v>
      </c>
      <c r="B18" s="105" t="s">
        <v>21</v>
      </c>
      <c r="C18" s="101">
        <f t="shared" si="0"/>
        <v>14500</v>
      </c>
      <c r="D18" s="91">
        <v>0</v>
      </c>
      <c r="E18" s="91">
        <v>0</v>
      </c>
      <c r="F18" s="91">
        <v>0</v>
      </c>
      <c r="G18" s="91">
        <v>0</v>
      </c>
      <c r="H18" s="91">
        <v>10500</v>
      </c>
      <c r="I18" s="93">
        <v>0</v>
      </c>
      <c r="J18" s="82">
        <v>0</v>
      </c>
      <c r="K18" s="82">
        <v>0</v>
      </c>
      <c r="L18" s="82">
        <v>4000</v>
      </c>
      <c r="M18" s="82">
        <v>0</v>
      </c>
      <c r="N18" s="82">
        <v>0</v>
      </c>
      <c r="O18" s="82">
        <v>0</v>
      </c>
    </row>
    <row r="19" spans="1:15" ht="21.6" thickBot="1">
      <c r="A19" s="99">
        <v>22101</v>
      </c>
      <c r="B19" s="105" t="s">
        <v>22</v>
      </c>
      <c r="C19" s="101">
        <f t="shared" si="0"/>
        <v>119440</v>
      </c>
      <c r="D19" s="91">
        <v>0</v>
      </c>
      <c r="E19" s="91">
        <v>0</v>
      </c>
      <c r="F19" s="91">
        <v>59340</v>
      </c>
      <c r="G19" s="91">
        <v>1400</v>
      </c>
      <c r="H19" s="91">
        <v>300</v>
      </c>
      <c r="I19" s="93">
        <v>600</v>
      </c>
      <c r="J19" s="82">
        <v>0</v>
      </c>
      <c r="K19" s="82">
        <v>1500</v>
      </c>
      <c r="L19" s="82">
        <v>20300</v>
      </c>
      <c r="M19" s="82">
        <v>12000</v>
      </c>
      <c r="N19" s="82">
        <v>12000</v>
      </c>
      <c r="O19" s="82">
        <v>12000</v>
      </c>
    </row>
    <row r="20" spans="1:15" ht="31.8" thickBot="1">
      <c r="A20" s="99">
        <v>22104</v>
      </c>
      <c r="B20" s="105" t="s">
        <v>23</v>
      </c>
      <c r="C20" s="101">
        <f t="shared" si="0"/>
        <v>43030</v>
      </c>
      <c r="D20" s="91">
        <v>0</v>
      </c>
      <c r="E20" s="91">
        <v>0</v>
      </c>
      <c r="F20" s="91">
        <v>7450</v>
      </c>
      <c r="G20" s="91">
        <v>32880</v>
      </c>
      <c r="H20" s="91">
        <v>0</v>
      </c>
      <c r="I20" s="93">
        <v>2500</v>
      </c>
      <c r="J20" s="82">
        <v>0</v>
      </c>
      <c r="K20" s="82">
        <v>200</v>
      </c>
      <c r="L20" s="82">
        <v>0</v>
      </c>
      <c r="M20" s="82">
        <v>0</v>
      </c>
      <c r="N20" s="82">
        <v>0</v>
      </c>
      <c r="O20" s="82">
        <v>0</v>
      </c>
    </row>
    <row r="21" spans="1:15" ht="31.8" thickBot="1">
      <c r="A21" s="99">
        <v>22301</v>
      </c>
      <c r="B21" s="105" t="s">
        <v>24</v>
      </c>
      <c r="C21" s="101">
        <f t="shared" si="0"/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3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</row>
    <row r="22" spans="1:15" ht="21.6" thickBot="1">
      <c r="A22" s="99">
        <v>23901</v>
      </c>
      <c r="B22" s="105" t="s">
        <v>25</v>
      </c>
      <c r="C22" s="101">
        <f t="shared" si="0"/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3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</row>
    <row r="23" spans="1:15" ht="21.6" thickBot="1">
      <c r="A23" s="99">
        <v>24101</v>
      </c>
      <c r="B23" s="105" t="s">
        <v>138</v>
      </c>
      <c r="C23" s="101">
        <f t="shared" si="0"/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3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</row>
    <row r="24" spans="1:15" ht="21.6" thickBot="1">
      <c r="A24" s="99">
        <v>24201</v>
      </c>
      <c r="B24" s="105" t="s">
        <v>102</v>
      </c>
      <c r="C24" s="101">
        <f t="shared" si="0"/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3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</row>
    <row r="25" spans="1:15" ht="21.6" thickBot="1">
      <c r="A25" s="99">
        <v>24301</v>
      </c>
      <c r="B25" s="105" t="s">
        <v>103</v>
      </c>
      <c r="C25" s="101">
        <f t="shared" si="0"/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3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</row>
    <row r="26" spans="1:15" ht="31.8" thickBot="1">
      <c r="A26" s="99">
        <v>24401</v>
      </c>
      <c r="B26" s="105" t="s">
        <v>104</v>
      </c>
      <c r="C26" s="101">
        <f t="shared" si="0"/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3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</row>
    <row r="27" spans="1:15" ht="21.6" thickBot="1">
      <c r="A27" s="99">
        <v>24501</v>
      </c>
      <c r="B27" s="105" t="s">
        <v>105</v>
      </c>
      <c r="C27" s="101">
        <f t="shared" si="0"/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3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</row>
    <row r="28" spans="1:15" ht="21.6" thickBot="1">
      <c r="A28" s="99">
        <v>24601</v>
      </c>
      <c r="B28" s="105" t="s">
        <v>26</v>
      </c>
      <c r="C28" s="101">
        <f t="shared" si="0"/>
        <v>40000</v>
      </c>
      <c r="D28" s="91">
        <v>0</v>
      </c>
      <c r="E28" s="91">
        <v>0</v>
      </c>
      <c r="F28" s="91">
        <v>25000</v>
      </c>
      <c r="G28" s="91">
        <v>15000</v>
      </c>
      <c r="H28" s="91">
        <v>0</v>
      </c>
      <c r="I28" s="93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</row>
    <row r="29" spans="1:15" ht="21.6" thickBot="1">
      <c r="A29" s="99">
        <v>24701</v>
      </c>
      <c r="B29" s="105" t="s">
        <v>27</v>
      </c>
      <c r="C29" s="101">
        <f t="shared" si="0"/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3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</row>
    <row r="30" spans="1:15" ht="21.6" thickBot="1">
      <c r="A30" s="99">
        <v>24801</v>
      </c>
      <c r="B30" s="105" t="s">
        <v>87</v>
      </c>
      <c r="C30" s="101">
        <f t="shared" si="0"/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3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</row>
    <row r="31" spans="1:15" ht="21.6" thickBot="1">
      <c r="A31" s="99">
        <v>24901</v>
      </c>
      <c r="B31" s="105" t="s">
        <v>28</v>
      </c>
      <c r="C31" s="101">
        <f t="shared" si="0"/>
        <v>26180</v>
      </c>
      <c r="D31" s="91">
        <v>0</v>
      </c>
      <c r="E31" s="91">
        <v>0</v>
      </c>
      <c r="F31" s="91">
        <v>12500</v>
      </c>
      <c r="G31" s="91">
        <v>0</v>
      </c>
      <c r="H31" s="91">
        <v>1180</v>
      </c>
      <c r="I31" s="93">
        <v>0</v>
      </c>
      <c r="J31" s="82">
        <v>12500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</row>
    <row r="32" spans="1:15" ht="21.6" thickBot="1">
      <c r="A32" s="99">
        <v>24902</v>
      </c>
      <c r="B32" s="105" t="s">
        <v>29</v>
      </c>
      <c r="C32" s="101">
        <f t="shared" si="0"/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3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</row>
    <row r="33" spans="1:15" ht="21.6" thickBot="1">
      <c r="A33" s="99">
        <v>25101</v>
      </c>
      <c r="B33" s="105" t="s">
        <v>30</v>
      </c>
      <c r="C33" s="101">
        <f t="shared" si="0"/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3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</row>
    <row r="34" spans="1:15" ht="21.6" thickBot="1">
      <c r="A34" s="99">
        <v>25201</v>
      </c>
      <c r="B34" s="105" t="s">
        <v>140</v>
      </c>
      <c r="C34" s="101">
        <f t="shared" si="0"/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3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</row>
    <row r="35" spans="1:15" ht="21.6" thickBot="1">
      <c r="A35" s="99">
        <v>25301</v>
      </c>
      <c r="B35" s="105" t="s">
        <v>31</v>
      </c>
      <c r="C35" s="101">
        <f t="shared" si="0"/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3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</row>
    <row r="36" spans="1:15" ht="31.8" thickBot="1">
      <c r="A36" s="99">
        <v>25303</v>
      </c>
      <c r="B36" s="105" t="s">
        <v>160</v>
      </c>
      <c r="C36" s="101">
        <f t="shared" ref="C36" si="2">SUM(D36:O36)</f>
        <v>16046</v>
      </c>
      <c r="D36" s="91">
        <v>0</v>
      </c>
      <c r="E36" s="91">
        <v>0</v>
      </c>
      <c r="F36" s="91">
        <v>5250</v>
      </c>
      <c r="G36" s="91">
        <v>0</v>
      </c>
      <c r="H36" s="91">
        <v>0</v>
      </c>
      <c r="I36" s="93">
        <v>0</v>
      </c>
      <c r="J36" s="82">
        <v>3750</v>
      </c>
      <c r="K36" s="82">
        <v>0</v>
      </c>
      <c r="L36" s="82">
        <v>0</v>
      </c>
      <c r="M36" s="82">
        <v>0</v>
      </c>
      <c r="N36" s="82">
        <v>7046</v>
      </c>
      <c r="O36" s="82">
        <v>0</v>
      </c>
    </row>
    <row r="37" spans="1:15" ht="21.6" thickBot="1">
      <c r="A37" s="98">
        <v>25401</v>
      </c>
      <c r="B37" s="112" t="s">
        <v>32</v>
      </c>
      <c r="C37" s="109">
        <f t="shared" ref="C37:C45" si="3">SUM(D37:O37)</f>
        <v>0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5">
        <v>0</v>
      </c>
      <c r="J37" s="126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</row>
    <row r="38" spans="1:15" ht="21.6" thickBot="1">
      <c r="A38" s="98">
        <v>25402</v>
      </c>
      <c r="B38" s="112" t="s">
        <v>88</v>
      </c>
      <c r="C38" s="109">
        <f t="shared" si="3"/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25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0</v>
      </c>
      <c r="O38" s="126">
        <v>0</v>
      </c>
    </row>
    <row r="39" spans="1:15" ht="21.6" thickBot="1">
      <c r="A39" s="98">
        <v>25403</v>
      </c>
      <c r="B39" s="112" t="s">
        <v>161</v>
      </c>
      <c r="C39" s="109">
        <f t="shared" ref="C39" si="4">SUM(D39:O39)</f>
        <v>10235</v>
      </c>
      <c r="D39" s="124">
        <v>0</v>
      </c>
      <c r="E39" s="124">
        <v>0</v>
      </c>
      <c r="F39" s="124">
        <v>3485</v>
      </c>
      <c r="G39" s="124">
        <v>0</v>
      </c>
      <c r="H39" s="124">
        <v>0</v>
      </c>
      <c r="I39" s="125">
        <v>0</v>
      </c>
      <c r="J39" s="126">
        <v>2250</v>
      </c>
      <c r="K39" s="126">
        <v>0</v>
      </c>
      <c r="L39" s="126">
        <v>0</v>
      </c>
      <c r="M39" s="126">
        <v>0</v>
      </c>
      <c r="N39" s="126">
        <v>4500</v>
      </c>
      <c r="O39" s="126">
        <v>0</v>
      </c>
    </row>
    <row r="40" spans="1:15" ht="21.6" thickBot="1">
      <c r="A40" s="99">
        <v>25901</v>
      </c>
      <c r="B40" s="105" t="s">
        <v>33</v>
      </c>
      <c r="C40" s="101">
        <f t="shared" si="3"/>
        <v>43200</v>
      </c>
      <c r="D40" s="91">
        <v>0</v>
      </c>
      <c r="E40" s="91">
        <v>0</v>
      </c>
      <c r="F40" s="91">
        <v>0</v>
      </c>
      <c r="G40" s="91">
        <v>200</v>
      </c>
      <c r="H40" s="91">
        <v>38000</v>
      </c>
      <c r="I40" s="93">
        <v>0</v>
      </c>
      <c r="J40" s="82">
        <v>0</v>
      </c>
      <c r="K40" s="82">
        <v>0</v>
      </c>
      <c r="L40" s="82">
        <v>0</v>
      </c>
      <c r="M40" s="82">
        <v>5000</v>
      </c>
      <c r="N40" s="82">
        <v>0</v>
      </c>
      <c r="O40" s="82">
        <v>0</v>
      </c>
    </row>
    <row r="41" spans="1:15" ht="21.6" thickBot="1">
      <c r="A41" s="99">
        <v>26101</v>
      </c>
      <c r="B41" s="105" t="s">
        <v>34</v>
      </c>
      <c r="C41" s="101">
        <f t="shared" si="3"/>
        <v>90000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3">
        <v>0</v>
      </c>
      <c r="J41" s="82">
        <v>0</v>
      </c>
      <c r="K41" s="82">
        <v>0</v>
      </c>
      <c r="L41" s="82">
        <v>0</v>
      </c>
      <c r="M41" s="82">
        <v>30000</v>
      </c>
      <c r="N41" s="82">
        <v>30000</v>
      </c>
      <c r="O41" s="82">
        <v>30000</v>
      </c>
    </row>
    <row r="42" spans="1:15" ht="21.6" thickBot="1">
      <c r="A42" s="99">
        <v>26102</v>
      </c>
      <c r="B42" s="105" t="s">
        <v>35</v>
      </c>
      <c r="C42" s="101">
        <f t="shared" si="3"/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3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1:15" ht="21.6" thickBot="1">
      <c r="A43" s="99">
        <v>26201</v>
      </c>
      <c r="B43" s="105" t="s">
        <v>162</v>
      </c>
      <c r="C43" s="101">
        <f t="shared" ref="C43" si="5">SUM(D43:O43)</f>
        <v>0</v>
      </c>
      <c r="D43" s="91">
        <v>0</v>
      </c>
      <c r="E43" s="91">
        <v>0</v>
      </c>
      <c r="F43" s="91">
        <v>0</v>
      </c>
      <c r="G43" s="91">
        <v>0</v>
      </c>
      <c r="H43" s="91">
        <v>0</v>
      </c>
      <c r="I43" s="93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</row>
    <row r="44" spans="1:15" ht="21.6" thickBot="1">
      <c r="A44" s="99">
        <v>27101</v>
      </c>
      <c r="B44" s="105" t="s">
        <v>36</v>
      </c>
      <c r="C44" s="101">
        <f t="shared" si="3"/>
        <v>222500</v>
      </c>
      <c r="D44" s="91">
        <v>0</v>
      </c>
      <c r="E44" s="91">
        <v>0</v>
      </c>
      <c r="F44" s="91">
        <v>45845</v>
      </c>
      <c r="G44" s="91">
        <v>10500</v>
      </c>
      <c r="H44" s="91">
        <v>0</v>
      </c>
      <c r="I44" s="93">
        <v>0</v>
      </c>
      <c r="J44" s="82">
        <v>14000</v>
      </c>
      <c r="K44" s="82">
        <v>0</v>
      </c>
      <c r="L44" s="82">
        <v>60000</v>
      </c>
      <c r="M44" s="82">
        <v>92155</v>
      </c>
      <c r="N44" s="82">
        <v>0</v>
      </c>
      <c r="O44" s="82">
        <v>0</v>
      </c>
    </row>
    <row r="45" spans="1:15" ht="21.6" thickBot="1">
      <c r="A45" s="99">
        <v>27201</v>
      </c>
      <c r="B45" s="105" t="s">
        <v>37</v>
      </c>
      <c r="C45" s="101">
        <f t="shared" si="3"/>
        <v>40000</v>
      </c>
      <c r="D45" s="91">
        <v>0</v>
      </c>
      <c r="E45" s="91">
        <v>0</v>
      </c>
      <c r="F45" s="91">
        <v>0</v>
      </c>
      <c r="G45" s="91">
        <v>0</v>
      </c>
      <c r="H45" s="91">
        <v>40000</v>
      </c>
      <c r="I45" s="93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</row>
    <row r="46" spans="1:15" ht="21.6" thickBot="1">
      <c r="A46" s="99">
        <v>27301</v>
      </c>
      <c r="B46" s="105" t="s">
        <v>38</v>
      </c>
      <c r="C46" s="101">
        <f t="shared" si="0"/>
        <v>66972</v>
      </c>
      <c r="D46" s="91">
        <v>0</v>
      </c>
      <c r="E46" s="91">
        <v>0</v>
      </c>
      <c r="F46" s="91">
        <v>0</v>
      </c>
      <c r="G46" s="91">
        <v>0</v>
      </c>
      <c r="H46" s="91">
        <v>0</v>
      </c>
      <c r="I46" s="93">
        <v>0</v>
      </c>
      <c r="J46" s="82">
        <v>0</v>
      </c>
      <c r="K46" s="82">
        <v>0</v>
      </c>
      <c r="L46" s="82">
        <v>66972</v>
      </c>
      <c r="M46" s="82">
        <v>0</v>
      </c>
      <c r="N46" s="82">
        <v>0</v>
      </c>
      <c r="O46" s="82">
        <v>0</v>
      </c>
    </row>
    <row r="47" spans="1:15" ht="21.6" thickBot="1">
      <c r="A47" s="99">
        <v>27401</v>
      </c>
      <c r="B47" s="105" t="s">
        <v>139</v>
      </c>
      <c r="C47" s="101">
        <f t="shared" si="0"/>
        <v>0</v>
      </c>
      <c r="D47" s="91">
        <v>0</v>
      </c>
      <c r="E47" s="91">
        <v>0</v>
      </c>
      <c r="F47" s="91">
        <v>0</v>
      </c>
      <c r="G47" s="91">
        <v>0</v>
      </c>
      <c r="H47" s="91">
        <v>0</v>
      </c>
      <c r="I47" s="93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</row>
    <row r="48" spans="1:15" ht="31.8" thickBot="1">
      <c r="A48" s="99">
        <v>27501</v>
      </c>
      <c r="B48" s="105" t="s">
        <v>89</v>
      </c>
      <c r="C48" s="101">
        <f t="shared" si="0"/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3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</row>
    <row r="49" spans="1:15" ht="21.6" thickBot="1">
      <c r="A49" s="99">
        <v>29101</v>
      </c>
      <c r="B49" s="105" t="s">
        <v>39</v>
      </c>
      <c r="C49" s="101">
        <f t="shared" si="0"/>
        <v>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3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</row>
    <row r="50" spans="1:15" ht="21.6" thickBot="1">
      <c r="A50" s="99">
        <v>29201</v>
      </c>
      <c r="B50" s="105" t="s">
        <v>40</v>
      </c>
      <c r="C50" s="101">
        <f t="shared" si="0"/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3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</row>
    <row r="51" spans="1:15" ht="31.8" thickBot="1">
      <c r="A51" s="99">
        <v>29301</v>
      </c>
      <c r="B51" s="105" t="s">
        <v>41</v>
      </c>
      <c r="C51" s="101">
        <f t="shared" si="0"/>
        <v>82200</v>
      </c>
      <c r="D51" s="91">
        <v>0</v>
      </c>
      <c r="E51" s="91">
        <v>7200</v>
      </c>
      <c r="F51" s="91">
        <v>0</v>
      </c>
      <c r="G51" s="91">
        <v>13500</v>
      </c>
      <c r="H51" s="91">
        <v>6000</v>
      </c>
      <c r="I51" s="93">
        <v>27750</v>
      </c>
      <c r="J51" s="82">
        <v>0</v>
      </c>
      <c r="K51" s="82">
        <v>27750</v>
      </c>
      <c r="L51" s="82">
        <v>0</v>
      </c>
      <c r="M51" s="82">
        <v>0</v>
      </c>
      <c r="N51" s="82">
        <v>0</v>
      </c>
      <c r="O51" s="82">
        <v>0</v>
      </c>
    </row>
    <row r="52" spans="1:15" ht="36" customHeight="1" thickBot="1">
      <c r="A52" s="99">
        <v>29401</v>
      </c>
      <c r="B52" s="105" t="s">
        <v>42</v>
      </c>
      <c r="C52" s="101">
        <f t="shared" si="0"/>
        <v>58201</v>
      </c>
      <c r="D52" s="91">
        <v>0</v>
      </c>
      <c r="E52" s="91">
        <v>0</v>
      </c>
      <c r="F52" s="91">
        <v>26000</v>
      </c>
      <c r="G52" s="91">
        <v>9200</v>
      </c>
      <c r="H52" s="91">
        <v>16001</v>
      </c>
      <c r="I52" s="93">
        <v>0</v>
      </c>
      <c r="J52" s="82">
        <v>4000</v>
      </c>
      <c r="K52" s="82">
        <v>0</v>
      </c>
      <c r="L52" s="82">
        <v>3000</v>
      </c>
      <c r="M52" s="82">
        <v>0</v>
      </c>
      <c r="N52" s="82">
        <v>0</v>
      </c>
      <c r="O52" s="82">
        <v>0</v>
      </c>
    </row>
    <row r="53" spans="1:15" ht="31.8" thickBot="1">
      <c r="A53" s="99">
        <v>29501</v>
      </c>
      <c r="B53" s="105" t="s">
        <v>163</v>
      </c>
      <c r="C53" s="101">
        <f t="shared" ref="C53" si="6">SUM(D53:O53)</f>
        <v>719</v>
      </c>
      <c r="D53" s="91">
        <v>0</v>
      </c>
      <c r="E53" s="91">
        <v>0</v>
      </c>
      <c r="F53" s="91">
        <v>719</v>
      </c>
      <c r="G53" s="91">
        <v>0</v>
      </c>
      <c r="H53" s="91">
        <v>0</v>
      </c>
      <c r="I53" s="93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</row>
    <row r="54" spans="1:15" ht="21.6" thickBot="1">
      <c r="A54" s="99">
        <v>29601</v>
      </c>
      <c r="B54" s="105" t="s">
        <v>106</v>
      </c>
      <c r="C54" s="101">
        <f t="shared" ref="C54" si="7">SUM(D54:O54)</f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3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</row>
    <row r="55" spans="1:15" ht="21.6" thickBot="1">
      <c r="A55" s="98">
        <v>29602</v>
      </c>
      <c r="B55" s="105" t="s">
        <v>164</v>
      </c>
      <c r="C55" s="101">
        <f t="shared" ref="C55" si="8">SUM(D55:O55)</f>
        <v>0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3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</row>
    <row r="56" spans="1:15" ht="31.8" thickBot="1">
      <c r="A56" s="128">
        <v>29801</v>
      </c>
      <c r="B56" s="105" t="s">
        <v>43</v>
      </c>
      <c r="C56" s="101">
        <f t="shared" ref="C56" si="9">SUM(D56:O56)</f>
        <v>0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3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</row>
    <row r="57" spans="1:15" ht="21.6" thickBot="1">
      <c r="A57" s="98">
        <v>29901</v>
      </c>
      <c r="B57" s="105" t="s">
        <v>165</v>
      </c>
      <c r="C57" s="101">
        <f t="shared" si="0"/>
        <v>15820</v>
      </c>
      <c r="D57" s="91">
        <v>0</v>
      </c>
      <c r="E57" s="91">
        <v>0</v>
      </c>
      <c r="F57" s="91">
        <v>4000</v>
      </c>
      <c r="G57" s="91">
        <v>0</v>
      </c>
      <c r="H57" s="91">
        <v>11820</v>
      </c>
      <c r="I57" s="93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</row>
    <row r="58" spans="1:15" ht="28.5" customHeight="1" thickBot="1">
      <c r="A58" s="144" t="s">
        <v>125</v>
      </c>
      <c r="B58" s="145"/>
      <c r="C58" s="20">
        <f t="shared" ref="C58:O58" si="10">SUM(C8:C57)</f>
        <v>1706250</v>
      </c>
      <c r="D58" s="19">
        <f>SUM(D8:D57)</f>
        <v>0</v>
      </c>
      <c r="E58" s="19">
        <f t="shared" si="10"/>
        <v>18044</v>
      </c>
      <c r="F58" s="19">
        <f t="shared" si="10"/>
        <v>274489</v>
      </c>
      <c r="G58" s="19">
        <f t="shared" si="10"/>
        <v>673370</v>
      </c>
      <c r="H58" s="19">
        <f t="shared" si="10"/>
        <v>141301</v>
      </c>
      <c r="I58" s="17">
        <f t="shared" si="10"/>
        <v>49950</v>
      </c>
      <c r="J58" s="87">
        <f t="shared" si="10"/>
        <v>75053</v>
      </c>
      <c r="K58" s="87">
        <f t="shared" si="10"/>
        <v>44570</v>
      </c>
      <c r="L58" s="87">
        <f t="shared" si="10"/>
        <v>170272</v>
      </c>
      <c r="M58" s="87">
        <f t="shared" si="10"/>
        <v>160655</v>
      </c>
      <c r="N58" s="87">
        <f t="shared" si="10"/>
        <v>56546</v>
      </c>
      <c r="O58" s="87">
        <f t="shared" si="10"/>
        <v>42000</v>
      </c>
    </row>
    <row r="59" spans="1:15" ht="24.75" customHeight="1" thickBot="1">
      <c r="A59" s="34">
        <v>2000</v>
      </c>
      <c r="B59" s="119" t="s">
        <v>123</v>
      </c>
      <c r="C59" s="102"/>
      <c r="D59" s="34"/>
      <c r="E59" s="34"/>
      <c r="F59" s="34"/>
      <c r="G59" s="34"/>
      <c r="H59" s="34"/>
      <c r="I59" s="94"/>
      <c r="J59" s="83"/>
      <c r="K59" s="83"/>
      <c r="L59" s="83"/>
      <c r="M59" s="83"/>
      <c r="N59" s="83"/>
      <c r="O59" s="83"/>
    </row>
    <row r="60" spans="1:15" ht="21.6" thickBot="1">
      <c r="A60" s="127">
        <v>21101</v>
      </c>
      <c r="B60" s="104" t="s">
        <v>148</v>
      </c>
      <c r="C60" s="100">
        <f>SUM(D60:O60)</f>
        <v>89765</v>
      </c>
      <c r="D60" s="91">
        <v>0</v>
      </c>
      <c r="E60" s="91">
        <v>0</v>
      </c>
      <c r="F60" s="91">
        <v>16600</v>
      </c>
      <c r="G60" s="91">
        <v>58565</v>
      </c>
      <c r="H60" s="91">
        <v>3800</v>
      </c>
      <c r="I60" s="93">
        <v>600</v>
      </c>
      <c r="J60" s="82">
        <v>3800</v>
      </c>
      <c r="K60" s="82">
        <v>500</v>
      </c>
      <c r="L60" s="82">
        <v>3900</v>
      </c>
      <c r="M60" s="82">
        <v>500</v>
      </c>
      <c r="N60" s="82">
        <v>1500</v>
      </c>
      <c r="O60" s="82">
        <v>0</v>
      </c>
    </row>
    <row r="61" spans="1:15" ht="21.6" thickBot="1">
      <c r="A61" s="128">
        <v>21102</v>
      </c>
      <c r="B61" s="105" t="s">
        <v>175</v>
      </c>
      <c r="C61" s="101">
        <f t="shared" ref="C61:C109" si="11">SUM(D61:O61)</f>
        <v>12739</v>
      </c>
      <c r="D61" s="91">
        <v>0</v>
      </c>
      <c r="E61" s="91">
        <v>0</v>
      </c>
      <c r="F61" s="91">
        <v>1000</v>
      </c>
      <c r="G61" s="91">
        <v>7739</v>
      </c>
      <c r="H61" s="91">
        <v>4000</v>
      </c>
      <c r="I61" s="93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</row>
    <row r="62" spans="1:15" ht="21.6" thickBot="1">
      <c r="A62" s="128">
        <v>21103</v>
      </c>
      <c r="B62" s="105" t="s">
        <v>149</v>
      </c>
      <c r="C62" s="101">
        <f t="shared" si="11"/>
        <v>74400</v>
      </c>
      <c r="D62" s="91">
        <v>0</v>
      </c>
      <c r="E62" s="91">
        <v>0</v>
      </c>
      <c r="F62" s="91">
        <v>1500</v>
      </c>
      <c r="G62" s="91">
        <v>71400</v>
      </c>
      <c r="H62" s="91">
        <v>0</v>
      </c>
      <c r="I62" s="93">
        <v>1500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</row>
    <row r="63" spans="1:15" ht="21.6" thickBot="1">
      <c r="A63" s="98">
        <v>21201</v>
      </c>
      <c r="B63" s="105" t="s">
        <v>14</v>
      </c>
      <c r="C63" s="101">
        <f t="shared" si="11"/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3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</row>
    <row r="64" spans="1:15" ht="31.8" thickBot="1">
      <c r="A64" s="98">
        <v>21401</v>
      </c>
      <c r="B64" s="105" t="s">
        <v>15</v>
      </c>
      <c r="C64" s="101">
        <f t="shared" si="11"/>
        <v>419730</v>
      </c>
      <c r="D64" s="91">
        <v>0</v>
      </c>
      <c r="E64" s="91">
        <v>0</v>
      </c>
      <c r="F64" s="91">
        <v>0</v>
      </c>
      <c r="G64" s="91">
        <v>419730</v>
      </c>
      <c r="H64" s="91">
        <v>0</v>
      </c>
      <c r="I64" s="93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</row>
    <row r="65" spans="1:15" ht="31.8" thickBot="1">
      <c r="A65" s="128">
        <v>21402</v>
      </c>
      <c r="B65" s="105" t="s">
        <v>16</v>
      </c>
      <c r="C65" s="101">
        <f t="shared" si="11"/>
        <v>28340</v>
      </c>
      <c r="D65" s="91">
        <v>0</v>
      </c>
      <c r="E65" s="91">
        <v>0</v>
      </c>
      <c r="F65" s="91">
        <v>10750</v>
      </c>
      <c r="G65" s="91">
        <v>10200</v>
      </c>
      <c r="H65" s="91">
        <v>0</v>
      </c>
      <c r="I65" s="93">
        <v>3195</v>
      </c>
      <c r="J65" s="82">
        <v>1800</v>
      </c>
      <c r="K65" s="82">
        <v>0</v>
      </c>
      <c r="L65" s="82">
        <v>595</v>
      </c>
      <c r="M65" s="82">
        <v>1800</v>
      </c>
      <c r="N65" s="82">
        <v>0</v>
      </c>
      <c r="O65" s="82">
        <v>0</v>
      </c>
    </row>
    <row r="66" spans="1:15" ht="21.6" thickBot="1">
      <c r="A66" s="98">
        <v>21501</v>
      </c>
      <c r="B66" s="105" t="s">
        <v>17</v>
      </c>
      <c r="C66" s="101">
        <f t="shared" si="11"/>
        <v>15000</v>
      </c>
      <c r="D66" s="91">
        <v>0</v>
      </c>
      <c r="E66" s="91">
        <v>0</v>
      </c>
      <c r="F66" s="91">
        <v>0</v>
      </c>
      <c r="G66" s="91">
        <v>0</v>
      </c>
      <c r="H66" s="91">
        <v>0</v>
      </c>
      <c r="I66" s="93">
        <v>0</v>
      </c>
      <c r="J66" s="82">
        <v>0</v>
      </c>
      <c r="K66" s="82">
        <v>0</v>
      </c>
      <c r="L66" s="82">
        <v>0</v>
      </c>
      <c r="M66" s="82">
        <v>15000</v>
      </c>
      <c r="N66" s="82">
        <v>0</v>
      </c>
      <c r="O66" s="82">
        <v>0</v>
      </c>
    </row>
    <row r="67" spans="1:15" ht="21.6" thickBot="1">
      <c r="A67" s="98">
        <v>21502</v>
      </c>
      <c r="B67" s="105" t="s">
        <v>18</v>
      </c>
      <c r="C67" s="101">
        <f t="shared" si="11"/>
        <v>0</v>
      </c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93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</row>
    <row r="68" spans="1:15" ht="21.6" thickBot="1">
      <c r="A68" s="128">
        <v>21601</v>
      </c>
      <c r="B68" s="105" t="s">
        <v>19</v>
      </c>
      <c r="C68" s="101">
        <f t="shared" si="11"/>
        <v>34360</v>
      </c>
      <c r="D68" s="91">
        <v>0</v>
      </c>
      <c r="E68" s="91">
        <v>1000</v>
      </c>
      <c r="F68" s="91">
        <v>16500</v>
      </c>
      <c r="G68" s="91">
        <v>6860</v>
      </c>
      <c r="H68" s="91">
        <v>1000</v>
      </c>
      <c r="I68" s="93">
        <v>5000</v>
      </c>
      <c r="J68" s="82">
        <v>0</v>
      </c>
      <c r="K68" s="82">
        <v>4000</v>
      </c>
      <c r="L68" s="82">
        <v>0</v>
      </c>
      <c r="M68" s="82">
        <v>0</v>
      </c>
      <c r="N68" s="82">
        <v>0</v>
      </c>
      <c r="O68" s="82">
        <v>0</v>
      </c>
    </row>
    <row r="69" spans="1:15" ht="21.6" thickBot="1">
      <c r="A69" s="128">
        <v>21701</v>
      </c>
      <c r="B69" s="105" t="s">
        <v>20</v>
      </c>
      <c r="C69" s="101">
        <f t="shared" si="11"/>
        <v>11795</v>
      </c>
      <c r="D69" s="91">
        <v>0</v>
      </c>
      <c r="E69" s="91">
        <v>0</v>
      </c>
      <c r="F69" s="91">
        <v>4000</v>
      </c>
      <c r="G69" s="91">
        <v>795</v>
      </c>
      <c r="H69" s="91">
        <v>0</v>
      </c>
      <c r="I69" s="93">
        <v>6000</v>
      </c>
      <c r="J69" s="82">
        <v>0</v>
      </c>
      <c r="K69" s="82">
        <v>0</v>
      </c>
      <c r="L69" s="82">
        <v>1000</v>
      </c>
      <c r="M69" s="82">
        <v>0</v>
      </c>
      <c r="N69" s="82">
        <v>0</v>
      </c>
      <c r="O69" s="82">
        <v>0</v>
      </c>
    </row>
    <row r="70" spans="1:15" ht="21.6" thickBot="1">
      <c r="A70" s="99">
        <v>21801</v>
      </c>
      <c r="B70" s="105" t="s">
        <v>21</v>
      </c>
      <c r="C70" s="101">
        <f t="shared" si="11"/>
        <v>40700</v>
      </c>
      <c r="D70" s="91">
        <v>0</v>
      </c>
      <c r="E70" s="91">
        <v>0</v>
      </c>
      <c r="F70" s="91">
        <v>10500</v>
      </c>
      <c r="G70" s="91">
        <v>13200</v>
      </c>
      <c r="H70" s="91">
        <v>0</v>
      </c>
      <c r="I70" s="93">
        <v>0</v>
      </c>
      <c r="J70" s="82">
        <v>12000</v>
      </c>
      <c r="K70" s="82">
        <v>5000</v>
      </c>
      <c r="L70" s="82">
        <v>0</v>
      </c>
      <c r="M70" s="82">
        <v>0</v>
      </c>
      <c r="N70" s="82">
        <v>0</v>
      </c>
      <c r="O70" s="82">
        <v>0</v>
      </c>
    </row>
    <row r="71" spans="1:15" ht="21.6" thickBot="1">
      <c r="A71" s="99">
        <v>22101</v>
      </c>
      <c r="B71" s="105" t="s">
        <v>22</v>
      </c>
      <c r="C71" s="101">
        <f t="shared" si="11"/>
        <v>72420</v>
      </c>
      <c r="D71" s="91">
        <v>0</v>
      </c>
      <c r="E71" s="91">
        <v>0</v>
      </c>
      <c r="F71" s="91">
        <v>7000</v>
      </c>
      <c r="G71" s="91">
        <v>1240</v>
      </c>
      <c r="H71" s="91">
        <v>12000</v>
      </c>
      <c r="I71" s="93">
        <v>12850</v>
      </c>
      <c r="J71" s="82">
        <v>12390</v>
      </c>
      <c r="K71" s="82">
        <v>12850</v>
      </c>
      <c r="L71" s="82">
        <v>12000</v>
      </c>
      <c r="M71" s="82">
        <v>1240</v>
      </c>
      <c r="N71" s="82">
        <v>850</v>
      </c>
      <c r="O71" s="82">
        <v>0</v>
      </c>
    </row>
    <row r="72" spans="1:15" ht="31.8" thickBot="1">
      <c r="A72" s="99">
        <v>22104</v>
      </c>
      <c r="B72" s="105" t="s">
        <v>23</v>
      </c>
      <c r="C72" s="101">
        <f t="shared" si="11"/>
        <v>8425</v>
      </c>
      <c r="D72" s="91">
        <v>0</v>
      </c>
      <c r="E72" s="91">
        <v>0</v>
      </c>
      <c r="F72" s="91">
        <v>8425</v>
      </c>
      <c r="G72" s="91">
        <v>0</v>
      </c>
      <c r="H72" s="91">
        <v>0</v>
      </c>
      <c r="I72" s="93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</row>
    <row r="73" spans="1:15" ht="31.8" thickBot="1">
      <c r="A73" s="99">
        <v>22301</v>
      </c>
      <c r="B73" s="105" t="s">
        <v>24</v>
      </c>
      <c r="C73" s="101">
        <f t="shared" si="11"/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3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0</v>
      </c>
    </row>
    <row r="74" spans="1:15" ht="21.6" thickBot="1">
      <c r="A74" s="99">
        <v>23901</v>
      </c>
      <c r="B74" s="105" t="s">
        <v>25</v>
      </c>
      <c r="C74" s="101">
        <f t="shared" si="11"/>
        <v>0</v>
      </c>
      <c r="D74" s="91">
        <v>0</v>
      </c>
      <c r="E74" s="91">
        <v>0</v>
      </c>
      <c r="F74" s="91">
        <v>0</v>
      </c>
      <c r="G74" s="91">
        <v>0</v>
      </c>
      <c r="H74" s="91">
        <v>0</v>
      </c>
      <c r="I74" s="93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</row>
    <row r="75" spans="1:15" ht="21.6" thickBot="1">
      <c r="A75" s="99">
        <v>24101</v>
      </c>
      <c r="B75" s="105" t="s">
        <v>138</v>
      </c>
      <c r="C75" s="101">
        <f t="shared" si="11"/>
        <v>0</v>
      </c>
      <c r="D75" s="91">
        <v>0</v>
      </c>
      <c r="E75" s="91">
        <v>0</v>
      </c>
      <c r="F75" s="91">
        <v>0</v>
      </c>
      <c r="G75" s="91">
        <v>0</v>
      </c>
      <c r="H75" s="91">
        <v>0</v>
      </c>
      <c r="I75" s="93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</row>
    <row r="76" spans="1:15" ht="21.6" thickBot="1">
      <c r="A76" s="99">
        <v>24201</v>
      </c>
      <c r="B76" s="105" t="s">
        <v>102</v>
      </c>
      <c r="C76" s="101">
        <f t="shared" si="11"/>
        <v>0</v>
      </c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93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</row>
    <row r="77" spans="1:15" ht="21.6" thickBot="1">
      <c r="A77" s="99">
        <v>24301</v>
      </c>
      <c r="B77" s="105" t="s">
        <v>103</v>
      </c>
      <c r="C77" s="101">
        <f t="shared" ref="C77:C84" si="12">SUM(D77:O77)</f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3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</row>
    <row r="78" spans="1:15" ht="31.8" thickBot="1">
      <c r="A78" s="99">
        <v>24401</v>
      </c>
      <c r="B78" s="105" t="s">
        <v>104</v>
      </c>
      <c r="C78" s="101">
        <f t="shared" si="12"/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3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</row>
    <row r="79" spans="1:15" ht="21.6" thickBot="1">
      <c r="A79" s="99">
        <v>24501</v>
      </c>
      <c r="B79" s="105" t="s">
        <v>105</v>
      </c>
      <c r="C79" s="101">
        <f t="shared" si="12"/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3">
        <v>0</v>
      </c>
      <c r="J79" s="82">
        <v>0</v>
      </c>
      <c r="K79" s="82">
        <v>0</v>
      </c>
      <c r="L79" s="82">
        <v>0</v>
      </c>
      <c r="M79" s="82">
        <v>0</v>
      </c>
      <c r="N79" s="82">
        <v>0</v>
      </c>
      <c r="O79" s="82">
        <v>0</v>
      </c>
    </row>
    <row r="80" spans="1:15" ht="21.6" thickBot="1">
      <c r="A80" s="99">
        <v>24601</v>
      </c>
      <c r="B80" s="105" t="s">
        <v>26</v>
      </c>
      <c r="C80" s="101">
        <f t="shared" si="12"/>
        <v>16925</v>
      </c>
      <c r="D80" s="91">
        <v>0</v>
      </c>
      <c r="E80" s="91">
        <v>0</v>
      </c>
      <c r="F80" s="91">
        <v>10000</v>
      </c>
      <c r="G80" s="91">
        <v>5925</v>
      </c>
      <c r="H80" s="91">
        <v>0</v>
      </c>
      <c r="I80" s="93">
        <v>0</v>
      </c>
      <c r="J80" s="82">
        <v>0</v>
      </c>
      <c r="K80" s="82">
        <v>0</v>
      </c>
      <c r="L80" s="82">
        <v>1000</v>
      </c>
      <c r="M80" s="82">
        <v>0</v>
      </c>
      <c r="N80" s="82">
        <v>0</v>
      </c>
      <c r="O80" s="82">
        <v>0</v>
      </c>
    </row>
    <row r="81" spans="1:15" ht="21.6" thickBot="1">
      <c r="A81" s="99">
        <v>24701</v>
      </c>
      <c r="B81" s="105" t="s">
        <v>27</v>
      </c>
      <c r="C81" s="101">
        <f t="shared" si="12"/>
        <v>0</v>
      </c>
      <c r="D81" s="91">
        <v>0</v>
      </c>
      <c r="E81" s="91">
        <v>0</v>
      </c>
      <c r="F81" s="91">
        <v>0</v>
      </c>
      <c r="G81" s="91">
        <v>0</v>
      </c>
      <c r="H81" s="91">
        <v>0</v>
      </c>
      <c r="I81" s="93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82">
        <v>0</v>
      </c>
    </row>
    <row r="82" spans="1:15" ht="21.6" thickBot="1">
      <c r="A82" s="99">
        <v>24801</v>
      </c>
      <c r="B82" s="105" t="s">
        <v>87</v>
      </c>
      <c r="C82" s="101">
        <f t="shared" si="12"/>
        <v>0</v>
      </c>
      <c r="D82" s="91">
        <v>0</v>
      </c>
      <c r="E82" s="91">
        <v>0</v>
      </c>
      <c r="F82" s="91">
        <v>0</v>
      </c>
      <c r="G82" s="91">
        <v>0</v>
      </c>
      <c r="H82" s="91">
        <v>0</v>
      </c>
      <c r="I82" s="93">
        <v>0</v>
      </c>
      <c r="J82" s="82">
        <v>0</v>
      </c>
      <c r="K82" s="82">
        <v>0</v>
      </c>
      <c r="L82" s="82">
        <v>0</v>
      </c>
      <c r="M82" s="82">
        <v>0</v>
      </c>
      <c r="N82" s="82">
        <v>0</v>
      </c>
      <c r="O82" s="82">
        <v>0</v>
      </c>
    </row>
    <row r="83" spans="1:15" ht="21.6" thickBot="1">
      <c r="A83" s="99">
        <v>24901</v>
      </c>
      <c r="B83" s="105" t="s">
        <v>28</v>
      </c>
      <c r="C83" s="101">
        <f t="shared" si="12"/>
        <v>1525</v>
      </c>
      <c r="D83" s="91">
        <v>0</v>
      </c>
      <c r="E83" s="91">
        <v>0</v>
      </c>
      <c r="F83" s="91">
        <v>0</v>
      </c>
      <c r="G83" s="91">
        <v>0</v>
      </c>
      <c r="H83" s="91">
        <v>480</v>
      </c>
      <c r="I83" s="93">
        <v>1045</v>
      </c>
      <c r="J83" s="82">
        <v>0</v>
      </c>
      <c r="K83" s="82">
        <v>0</v>
      </c>
      <c r="L83" s="82">
        <v>0</v>
      </c>
      <c r="M83" s="82">
        <v>0</v>
      </c>
      <c r="N83" s="82">
        <v>0</v>
      </c>
      <c r="O83" s="82">
        <v>0</v>
      </c>
    </row>
    <row r="84" spans="1:15" ht="21.6" thickBot="1">
      <c r="A84" s="99">
        <v>24902</v>
      </c>
      <c r="B84" s="105" t="s">
        <v>29</v>
      </c>
      <c r="C84" s="101">
        <f t="shared" si="12"/>
        <v>12000</v>
      </c>
      <c r="D84" s="91">
        <v>0</v>
      </c>
      <c r="E84" s="91">
        <v>0</v>
      </c>
      <c r="F84" s="91">
        <v>0</v>
      </c>
      <c r="G84" s="91">
        <v>6000</v>
      </c>
      <c r="H84" s="91">
        <v>0</v>
      </c>
      <c r="I84" s="93">
        <v>0</v>
      </c>
      <c r="J84" s="82">
        <v>0</v>
      </c>
      <c r="K84" s="82">
        <v>6000</v>
      </c>
      <c r="L84" s="82">
        <v>0</v>
      </c>
      <c r="M84" s="82">
        <v>0</v>
      </c>
      <c r="N84" s="82">
        <v>0</v>
      </c>
      <c r="O84" s="82">
        <v>0</v>
      </c>
    </row>
    <row r="85" spans="1:15" ht="21.6" thickBot="1">
      <c r="A85" s="99">
        <v>25101</v>
      </c>
      <c r="B85" s="105" t="s">
        <v>30</v>
      </c>
      <c r="C85" s="101">
        <f t="shared" si="11"/>
        <v>0</v>
      </c>
      <c r="D85" s="91">
        <v>0</v>
      </c>
      <c r="E85" s="91">
        <v>0</v>
      </c>
      <c r="F85" s="91">
        <v>0</v>
      </c>
      <c r="G85" s="91">
        <v>0</v>
      </c>
      <c r="H85" s="91">
        <v>0</v>
      </c>
      <c r="I85" s="93">
        <v>0</v>
      </c>
      <c r="J85" s="82">
        <v>0</v>
      </c>
      <c r="K85" s="82">
        <v>0</v>
      </c>
      <c r="L85" s="82">
        <v>0</v>
      </c>
      <c r="M85" s="82">
        <v>0</v>
      </c>
      <c r="N85" s="82">
        <v>0</v>
      </c>
      <c r="O85" s="82">
        <v>0</v>
      </c>
    </row>
    <row r="86" spans="1:15" ht="21.6" thickBot="1">
      <c r="A86" s="99">
        <v>25201</v>
      </c>
      <c r="B86" s="105" t="s">
        <v>140</v>
      </c>
      <c r="C86" s="101">
        <f t="shared" si="11"/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3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</row>
    <row r="87" spans="1:15" ht="21.6" thickBot="1">
      <c r="A87" s="99">
        <v>25301</v>
      </c>
      <c r="B87" s="105" t="s">
        <v>31</v>
      </c>
      <c r="C87" s="101">
        <f t="shared" si="11"/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3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82">
        <v>0</v>
      </c>
    </row>
    <row r="88" spans="1:15" ht="31.8" thickBot="1">
      <c r="A88" s="99">
        <v>25303</v>
      </c>
      <c r="B88" s="105" t="s">
        <v>160</v>
      </c>
      <c r="C88" s="101">
        <f t="shared" ref="C88" si="13">SUM(D88:O88)</f>
        <v>15011</v>
      </c>
      <c r="D88" s="91">
        <v>0</v>
      </c>
      <c r="E88" s="91">
        <v>0</v>
      </c>
      <c r="F88" s="91">
        <v>5000</v>
      </c>
      <c r="G88" s="91">
        <v>0</v>
      </c>
      <c r="H88" s="91">
        <v>0</v>
      </c>
      <c r="I88" s="93">
        <v>0</v>
      </c>
      <c r="J88" s="82">
        <v>3500</v>
      </c>
      <c r="K88" s="82">
        <v>0</v>
      </c>
      <c r="L88" s="82">
        <v>0</v>
      </c>
      <c r="M88" s="82">
        <v>0</v>
      </c>
      <c r="N88" s="82">
        <v>6511</v>
      </c>
      <c r="O88" s="82">
        <v>0</v>
      </c>
    </row>
    <row r="89" spans="1:15" ht="21.6" thickBot="1">
      <c r="A89" s="99">
        <v>25401</v>
      </c>
      <c r="B89" s="105" t="s">
        <v>32</v>
      </c>
      <c r="C89" s="101">
        <f t="shared" si="11"/>
        <v>0</v>
      </c>
      <c r="D89" s="91">
        <v>0</v>
      </c>
      <c r="E89" s="91">
        <v>0</v>
      </c>
      <c r="F89" s="91">
        <v>0</v>
      </c>
      <c r="G89" s="91">
        <v>0</v>
      </c>
      <c r="H89" s="91">
        <v>0</v>
      </c>
      <c r="I89" s="93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</row>
    <row r="90" spans="1:15" ht="21.6" thickBot="1">
      <c r="A90" s="99">
        <v>25402</v>
      </c>
      <c r="B90" s="105" t="s">
        <v>88</v>
      </c>
      <c r="C90" s="101">
        <f t="shared" si="11"/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3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82">
        <v>0</v>
      </c>
    </row>
    <row r="91" spans="1:15" ht="21.6" thickBot="1">
      <c r="A91" s="99">
        <v>25403</v>
      </c>
      <c r="B91" s="105" t="s">
        <v>161</v>
      </c>
      <c r="C91" s="101">
        <f t="shared" si="11"/>
        <v>8658</v>
      </c>
      <c r="D91" s="91">
        <v>0</v>
      </c>
      <c r="E91" s="91">
        <v>0</v>
      </c>
      <c r="F91" s="91">
        <v>2658</v>
      </c>
      <c r="G91" s="91">
        <v>0</v>
      </c>
      <c r="H91" s="91">
        <v>0</v>
      </c>
      <c r="I91" s="93">
        <v>0</v>
      </c>
      <c r="J91" s="82">
        <v>2000</v>
      </c>
      <c r="K91" s="82">
        <v>0</v>
      </c>
      <c r="L91" s="82">
        <v>0</v>
      </c>
      <c r="M91" s="82">
        <v>0</v>
      </c>
      <c r="N91" s="82">
        <v>4000</v>
      </c>
      <c r="O91" s="82">
        <v>0</v>
      </c>
    </row>
    <row r="92" spans="1:15" ht="21.6" thickBot="1">
      <c r="A92" s="99">
        <v>25901</v>
      </c>
      <c r="B92" s="105" t="s">
        <v>33</v>
      </c>
      <c r="C92" s="101">
        <f t="shared" si="11"/>
        <v>10900</v>
      </c>
      <c r="D92" s="91">
        <v>0</v>
      </c>
      <c r="E92" s="91">
        <v>0</v>
      </c>
      <c r="F92" s="91">
        <v>10900</v>
      </c>
      <c r="G92" s="91">
        <v>0</v>
      </c>
      <c r="H92" s="91">
        <v>0</v>
      </c>
      <c r="I92" s="93">
        <v>0</v>
      </c>
      <c r="J92" s="82">
        <v>0</v>
      </c>
      <c r="K92" s="82">
        <v>0</v>
      </c>
      <c r="L92" s="82">
        <v>0</v>
      </c>
      <c r="M92" s="82">
        <v>0</v>
      </c>
      <c r="N92" s="82">
        <v>0</v>
      </c>
      <c r="O92" s="82">
        <v>0</v>
      </c>
    </row>
    <row r="93" spans="1:15" ht="21.6" thickBot="1">
      <c r="A93" s="99">
        <v>26101</v>
      </c>
      <c r="B93" s="105" t="s">
        <v>34</v>
      </c>
      <c r="C93" s="101">
        <f t="shared" si="11"/>
        <v>154040</v>
      </c>
      <c r="D93" s="91">
        <v>0</v>
      </c>
      <c r="E93" s="91">
        <v>0</v>
      </c>
      <c r="F93" s="91">
        <v>0</v>
      </c>
      <c r="G93" s="91">
        <v>2040</v>
      </c>
      <c r="H93" s="91">
        <v>30000</v>
      </c>
      <c r="I93" s="93">
        <v>31000</v>
      </c>
      <c r="J93" s="82">
        <v>30000</v>
      </c>
      <c r="K93" s="82">
        <v>30000</v>
      </c>
      <c r="L93" s="82">
        <v>31000</v>
      </c>
      <c r="M93" s="82">
        <v>0</v>
      </c>
      <c r="N93" s="82">
        <v>0</v>
      </c>
      <c r="O93" s="82">
        <v>0</v>
      </c>
    </row>
    <row r="94" spans="1:15" ht="21.6" thickBot="1">
      <c r="A94" s="99">
        <v>26102</v>
      </c>
      <c r="B94" s="105" t="s">
        <v>35</v>
      </c>
      <c r="C94" s="101">
        <f t="shared" si="11"/>
        <v>400</v>
      </c>
      <c r="D94" s="91">
        <v>0</v>
      </c>
      <c r="E94" s="91">
        <v>0</v>
      </c>
      <c r="F94" s="91">
        <v>0</v>
      </c>
      <c r="G94" s="91">
        <v>0</v>
      </c>
      <c r="H94" s="91">
        <v>400</v>
      </c>
      <c r="I94" s="93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82">
        <v>0</v>
      </c>
    </row>
    <row r="95" spans="1:15" ht="21.6" thickBot="1">
      <c r="A95" s="99">
        <v>26201</v>
      </c>
      <c r="B95" s="105" t="s">
        <v>162</v>
      </c>
      <c r="C95" s="101">
        <f t="shared" si="11"/>
        <v>0</v>
      </c>
      <c r="D95" s="91">
        <v>0</v>
      </c>
      <c r="E95" s="91">
        <v>0</v>
      </c>
      <c r="F95" s="91">
        <v>0</v>
      </c>
      <c r="G95" s="91">
        <v>0</v>
      </c>
      <c r="H95" s="91">
        <v>0</v>
      </c>
      <c r="I95" s="93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</row>
    <row r="96" spans="1:15" ht="21.6" thickBot="1">
      <c r="A96" s="99">
        <v>27101</v>
      </c>
      <c r="B96" s="105" t="s">
        <v>36</v>
      </c>
      <c r="C96" s="101">
        <f t="shared" si="11"/>
        <v>110000</v>
      </c>
      <c r="D96" s="91">
        <v>0</v>
      </c>
      <c r="E96" s="91">
        <v>0</v>
      </c>
      <c r="F96" s="91">
        <v>0</v>
      </c>
      <c r="G96" s="91">
        <v>0</v>
      </c>
      <c r="H96" s="91">
        <v>2000</v>
      </c>
      <c r="I96" s="93">
        <v>108000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82">
        <v>0</v>
      </c>
    </row>
    <row r="97" spans="1:15" ht="21.6" thickBot="1">
      <c r="A97" s="99">
        <v>27201</v>
      </c>
      <c r="B97" s="105" t="s">
        <v>37</v>
      </c>
      <c r="C97" s="101">
        <f t="shared" si="11"/>
        <v>0</v>
      </c>
      <c r="D97" s="91">
        <v>0</v>
      </c>
      <c r="E97" s="91">
        <v>0</v>
      </c>
      <c r="F97" s="91">
        <v>0</v>
      </c>
      <c r="G97" s="91">
        <v>0</v>
      </c>
      <c r="H97" s="91">
        <v>0</v>
      </c>
      <c r="I97" s="93">
        <v>0</v>
      </c>
      <c r="J97" s="82">
        <v>0</v>
      </c>
      <c r="K97" s="82">
        <v>0</v>
      </c>
      <c r="L97" s="82">
        <v>0</v>
      </c>
      <c r="M97" s="82">
        <v>0</v>
      </c>
      <c r="N97" s="82">
        <v>0</v>
      </c>
      <c r="O97" s="82">
        <v>0</v>
      </c>
    </row>
    <row r="98" spans="1:15" ht="21.6" thickBot="1">
      <c r="A98" s="99">
        <v>27301</v>
      </c>
      <c r="B98" s="105" t="s">
        <v>38</v>
      </c>
      <c r="C98" s="101">
        <f t="shared" si="11"/>
        <v>0</v>
      </c>
      <c r="D98" s="91">
        <v>0</v>
      </c>
      <c r="E98" s="91">
        <v>0</v>
      </c>
      <c r="F98" s="91">
        <v>0</v>
      </c>
      <c r="G98" s="91">
        <v>0</v>
      </c>
      <c r="H98" s="91">
        <v>0</v>
      </c>
      <c r="I98" s="93">
        <v>0</v>
      </c>
      <c r="J98" s="82">
        <v>0</v>
      </c>
      <c r="K98" s="82">
        <v>0</v>
      </c>
      <c r="L98" s="82">
        <v>0</v>
      </c>
      <c r="M98" s="82">
        <v>0</v>
      </c>
      <c r="N98" s="82">
        <v>0</v>
      </c>
      <c r="O98" s="82">
        <v>0</v>
      </c>
    </row>
    <row r="99" spans="1:15" ht="21.6" thickBot="1">
      <c r="A99" s="99">
        <v>27401</v>
      </c>
      <c r="B99" s="105" t="s">
        <v>139</v>
      </c>
      <c r="C99" s="101">
        <f t="shared" si="11"/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3">
        <v>0</v>
      </c>
      <c r="J99" s="82">
        <v>0</v>
      </c>
      <c r="K99" s="82">
        <v>0</v>
      </c>
      <c r="L99" s="82">
        <v>0</v>
      </c>
      <c r="M99" s="82">
        <v>0</v>
      </c>
      <c r="N99" s="82">
        <v>0</v>
      </c>
      <c r="O99" s="82">
        <v>0</v>
      </c>
    </row>
    <row r="100" spans="1:15" ht="31.8" thickBot="1">
      <c r="A100" s="99">
        <v>27501</v>
      </c>
      <c r="B100" s="105" t="s">
        <v>89</v>
      </c>
      <c r="C100" s="101">
        <f t="shared" si="11"/>
        <v>0</v>
      </c>
      <c r="D100" s="91">
        <v>0</v>
      </c>
      <c r="E100" s="91">
        <v>0</v>
      </c>
      <c r="F100" s="91">
        <v>0</v>
      </c>
      <c r="G100" s="91">
        <v>0</v>
      </c>
      <c r="H100" s="91">
        <v>0</v>
      </c>
      <c r="I100" s="93">
        <v>0</v>
      </c>
      <c r="J100" s="82">
        <v>0</v>
      </c>
      <c r="K100" s="82">
        <v>0</v>
      </c>
      <c r="L100" s="82">
        <v>0</v>
      </c>
      <c r="M100" s="82">
        <v>0</v>
      </c>
      <c r="N100" s="82">
        <v>0</v>
      </c>
      <c r="O100" s="82">
        <v>0</v>
      </c>
    </row>
    <row r="101" spans="1:15" ht="21.6" thickBot="1">
      <c r="A101" s="99">
        <v>29101</v>
      </c>
      <c r="B101" s="105" t="s">
        <v>39</v>
      </c>
      <c r="C101" s="101">
        <f t="shared" si="11"/>
        <v>9410</v>
      </c>
      <c r="D101" s="91">
        <v>0</v>
      </c>
      <c r="E101" s="91">
        <v>0</v>
      </c>
      <c r="F101" s="91">
        <v>0</v>
      </c>
      <c r="G101" s="91">
        <v>0</v>
      </c>
      <c r="H101" s="91">
        <v>0</v>
      </c>
      <c r="I101" s="93">
        <v>4410</v>
      </c>
      <c r="J101" s="82">
        <v>5000</v>
      </c>
      <c r="K101" s="82">
        <v>0</v>
      </c>
      <c r="L101" s="82">
        <v>0</v>
      </c>
      <c r="M101" s="82">
        <v>0</v>
      </c>
      <c r="N101" s="82">
        <v>0</v>
      </c>
      <c r="O101" s="82">
        <v>0</v>
      </c>
    </row>
    <row r="102" spans="1:15" ht="21.6" thickBot="1">
      <c r="A102" s="99">
        <v>29201</v>
      </c>
      <c r="B102" s="105" t="s">
        <v>40</v>
      </c>
      <c r="C102" s="101">
        <f t="shared" si="11"/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3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82">
        <v>0</v>
      </c>
    </row>
    <row r="103" spans="1:15" ht="31.8" thickBot="1">
      <c r="A103" s="99">
        <v>29301</v>
      </c>
      <c r="B103" s="105" t="s">
        <v>41</v>
      </c>
      <c r="C103" s="101">
        <f t="shared" si="11"/>
        <v>2500</v>
      </c>
      <c r="D103" s="91">
        <v>0</v>
      </c>
      <c r="E103" s="91">
        <v>0</v>
      </c>
      <c r="F103" s="91">
        <v>0</v>
      </c>
      <c r="G103" s="91">
        <v>2500</v>
      </c>
      <c r="H103" s="91">
        <v>0</v>
      </c>
      <c r="I103" s="93">
        <v>0</v>
      </c>
      <c r="J103" s="82">
        <v>0</v>
      </c>
      <c r="K103" s="82">
        <v>0</v>
      </c>
      <c r="L103" s="82">
        <v>0</v>
      </c>
      <c r="M103" s="82">
        <v>0</v>
      </c>
      <c r="N103" s="82">
        <v>0</v>
      </c>
      <c r="O103" s="82">
        <v>0</v>
      </c>
    </row>
    <row r="104" spans="1:15" ht="31.8" thickBot="1">
      <c r="A104" s="99">
        <v>29401</v>
      </c>
      <c r="B104" s="105" t="s">
        <v>42</v>
      </c>
      <c r="C104" s="101">
        <f t="shared" si="11"/>
        <v>40300</v>
      </c>
      <c r="D104" s="91">
        <v>0</v>
      </c>
      <c r="E104" s="91">
        <v>0</v>
      </c>
      <c r="F104" s="91">
        <v>3600</v>
      </c>
      <c r="G104" s="91">
        <v>20500</v>
      </c>
      <c r="H104" s="91">
        <v>6000</v>
      </c>
      <c r="I104" s="93">
        <v>6000</v>
      </c>
      <c r="J104" s="82">
        <v>0</v>
      </c>
      <c r="K104" s="82">
        <v>4200</v>
      </c>
      <c r="L104" s="82">
        <v>0</v>
      </c>
      <c r="M104" s="82">
        <v>0</v>
      </c>
      <c r="N104" s="82">
        <v>0</v>
      </c>
      <c r="O104" s="82">
        <v>0</v>
      </c>
    </row>
    <row r="105" spans="1:15" ht="31.8" thickBot="1">
      <c r="A105" s="99">
        <v>29501</v>
      </c>
      <c r="B105" s="105" t="s">
        <v>163</v>
      </c>
      <c r="C105" s="101">
        <f t="shared" si="11"/>
        <v>631</v>
      </c>
      <c r="D105" s="91">
        <v>0</v>
      </c>
      <c r="E105" s="91">
        <v>0</v>
      </c>
      <c r="F105" s="91">
        <v>631</v>
      </c>
      <c r="G105" s="91">
        <v>0</v>
      </c>
      <c r="H105" s="91">
        <v>0</v>
      </c>
      <c r="I105" s="93">
        <v>0</v>
      </c>
      <c r="J105" s="82">
        <v>0</v>
      </c>
      <c r="K105" s="82">
        <v>0</v>
      </c>
      <c r="L105" s="82">
        <v>0</v>
      </c>
      <c r="M105" s="82">
        <v>0</v>
      </c>
      <c r="N105" s="82">
        <v>0</v>
      </c>
      <c r="O105" s="82">
        <v>0</v>
      </c>
    </row>
    <row r="106" spans="1:15" ht="21.6" thickBot="1">
      <c r="A106" s="99">
        <v>29601</v>
      </c>
      <c r="B106" s="105" t="s">
        <v>106</v>
      </c>
      <c r="C106" s="101">
        <f t="shared" si="11"/>
        <v>0</v>
      </c>
      <c r="D106" s="91">
        <v>0</v>
      </c>
      <c r="E106" s="91">
        <v>0</v>
      </c>
      <c r="F106" s="91">
        <v>0</v>
      </c>
      <c r="G106" s="91">
        <v>0</v>
      </c>
      <c r="H106" s="91">
        <v>0</v>
      </c>
      <c r="I106" s="93">
        <v>0</v>
      </c>
      <c r="J106" s="82">
        <v>0</v>
      </c>
      <c r="K106" s="82">
        <v>0</v>
      </c>
      <c r="L106" s="82">
        <v>0</v>
      </c>
      <c r="M106" s="82">
        <v>0</v>
      </c>
      <c r="N106" s="82">
        <v>0</v>
      </c>
      <c r="O106" s="82">
        <v>0</v>
      </c>
    </row>
    <row r="107" spans="1:15" ht="21.6" thickBot="1">
      <c r="A107" s="99">
        <v>29602</v>
      </c>
      <c r="B107" s="105" t="s">
        <v>164</v>
      </c>
      <c r="C107" s="101">
        <f t="shared" si="11"/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3">
        <v>0</v>
      </c>
      <c r="J107" s="82">
        <v>0</v>
      </c>
      <c r="K107" s="82">
        <v>0</v>
      </c>
      <c r="L107" s="82">
        <v>0</v>
      </c>
      <c r="M107" s="82">
        <v>0</v>
      </c>
      <c r="N107" s="82">
        <v>0</v>
      </c>
      <c r="O107" s="82">
        <v>0</v>
      </c>
    </row>
    <row r="108" spans="1:15" ht="31.8" thickBot="1">
      <c r="A108" s="128">
        <v>29801</v>
      </c>
      <c r="B108" s="105" t="s">
        <v>43</v>
      </c>
      <c r="C108" s="101">
        <f t="shared" ref="C108" si="14">SUM(D108:O108)</f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3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82">
        <v>0</v>
      </c>
    </row>
    <row r="109" spans="1:15" ht="21.6" thickBot="1">
      <c r="A109" s="99">
        <v>29901</v>
      </c>
      <c r="B109" s="105" t="s">
        <v>165</v>
      </c>
      <c r="C109" s="101">
        <f t="shared" si="11"/>
        <v>23659</v>
      </c>
      <c r="D109" s="91">
        <v>0</v>
      </c>
      <c r="E109" s="91">
        <v>0</v>
      </c>
      <c r="F109" s="91">
        <v>0</v>
      </c>
      <c r="G109" s="91">
        <v>22159</v>
      </c>
      <c r="H109" s="91">
        <v>0</v>
      </c>
      <c r="I109" s="93">
        <v>1500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82">
        <v>0</v>
      </c>
    </row>
    <row r="110" spans="1:15" ht="26.25" customHeight="1" thickBot="1">
      <c r="A110" s="144" t="s">
        <v>126</v>
      </c>
      <c r="B110" s="145"/>
      <c r="C110" s="20">
        <f t="shared" ref="C110:O110" si="15">SUM(C60:C109)</f>
        <v>1213633</v>
      </c>
      <c r="D110" s="19">
        <f t="shared" si="15"/>
        <v>0</v>
      </c>
      <c r="E110" s="19">
        <f t="shared" si="15"/>
        <v>1000</v>
      </c>
      <c r="F110" s="19">
        <f t="shared" si="15"/>
        <v>109064</v>
      </c>
      <c r="G110" s="19">
        <f t="shared" si="15"/>
        <v>648853</v>
      </c>
      <c r="H110" s="19">
        <f t="shared" si="15"/>
        <v>59680</v>
      </c>
      <c r="I110" s="17">
        <f t="shared" si="15"/>
        <v>181100</v>
      </c>
      <c r="J110" s="87">
        <f t="shared" si="15"/>
        <v>70490</v>
      </c>
      <c r="K110" s="87">
        <f t="shared" si="15"/>
        <v>62550</v>
      </c>
      <c r="L110" s="87">
        <f t="shared" si="15"/>
        <v>49495</v>
      </c>
      <c r="M110" s="87">
        <f t="shared" si="15"/>
        <v>18540</v>
      </c>
      <c r="N110" s="87">
        <f t="shared" si="15"/>
        <v>12861</v>
      </c>
      <c r="O110" s="87">
        <f t="shared" si="15"/>
        <v>0</v>
      </c>
    </row>
    <row r="111" spans="1:15" ht="28.5" customHeight="1" thickBot="1">
      <c r="A111" s="32">
        <v>2000</v>
      </c>
      <c r="B111" s="97" t="s">
        <v>122</v>
      </c>
      <c r="C111" s="103"/>
      <c r="D111" s="32"/>
      <c r="E111" s="32"/>
      <c r="F111" s="32"/>
      <c r="G111" s="32"/>
      <c r="H111" s="32"/>
      <c r="I111" s="95"/>
      <c r="J111" s="84"/>
      <c r="K111" s="84"/>
      <c r="L111" s="84"/>
      <c r="M111" s="84"/>
      <c r="N111" s="84"/>
      <c r="O111" s="84"/>
    </row>
    <row r="112" spans="1:15" ht="21.6" thickBot="1">
      <c r="A112" s="127">
        <v>21101</v>
      </c>
      <c r="B112" s="104" t="s">
        <v>148</v>
      </c>
      <c r="C112" s="100">
        <f t="shared" ref="C112:C161" si="16">SUM(D112:O112)</f>
        <v>67500</v>
      </c>
      <c r="D112" s="91">
        <v>1300</v>
      </c>
      <c r="E112" s="91">
        <v>0</v>
      </c>
      <c r="F112" s="91">
        <v>0</v>
      </c>
      <c r="G112" s="91">
        <v>32500</v>
      </c>
      <c r="H112" s="91">
        <v>0</v>
      </c>
      <c r="I112" s="93">
        <v>800</v>
      </c>
      <c r="J112" s="82">
        <v>400</v>
      </c>
      <c r="K112" s="82">
        <v>32500</v>
      </c>
      <c r="L112" s="82">
        <v>0</v>
      </c>
      <c r="M112" s="82">
        <v>0</v>
      </c>
      <c r="N112" s="82">
        <v>0</v>
      </c>
      <c r="O112" s="82">
        <v>0</v>
      </c>
    </row>
    <row r="113" spans="1:15" ht="21.6" thickBot="1">
      <c r="A113" s="128">
        <v>21102</v>
      </c>
      <c r="B113" s="105" t="s">
        <v>175</v>
      </c>
      <c r="C113" s="101">
        <f t="shared" si="16"/>
        <v>1500</v>
      </c>
      <c r="D113" s="91">
        <v>500</v>
      </c>
      <c r="E113" s="91">
        <v>0</v>
      </c>
      <c r="F113" s="91">
        <v>0</v>
      </c>
      <c r="G113" s="91">
        <v>1000</v>
      </c>
      <c r="H113" s="91">
        <v>0</v>
      </c>
      <c r="I113" s="93">
        <v>0</v>
      </c>
      <c r="J113" s="82">
        <v>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</row>
    <row r="114" spans="1:15" ht="21.6" thickBot="1">
      <c r="A114" s="128">
        <v>21103</v>
      </c>
      <c r="B114" s="105" t="s">
        <v>149</v>
      </c>
      <c r="C114" s="101">
        <f t="shared" si="16"/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3">
        <v>0</v>
      </c>
      <c r="J114" s="82">
        <v>0</v>
      </c>
      <c r="K114" s="82">
        <v>0</v>
      </c>
      <c r="L114" s="82">
        <v>0</v>
      </c>
      <c r="M114" s="82">
        <v>0</v>
      </c>
      <c r="N114" s="82">
        <v>0</v>
      </c>
      <c r="O114" s="82">
        <v>0</v>
      </c>
    </row>
    <row r="115" spans="1:15" ht="21.6" thickBot="1">
      <c r="A115" s="98">
        <v>21201</v>
      </c>
      <c r="B115" s="105" t="s">
        <v>14</v>
      </c>
      <c r="C115" s="101">
        <f t="shared" si="16"/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3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82">
        <v>0</v>
      </c>
    </row>
    <row r="116" spans="1:15" ht="31.8" thickBot="1">
      <c r="A116" s="98">
        <v>21401</v>
      </c>
      <c r="B116" s="105" t="s">
        <v>15</v>
      </c>
      <c r="C116" s="101">
        <f t="shared" si="16"/>
        <v>6500</v>
      </c>
      <c r="D116" s="91">
        <v>0</v>
      </c>
      <c r="E116" s="91">
        <v>0</v>
      </c>
      <c r="F116" s="91">
        <v>0</v>
      </c>
      <c r="G116" s="91">
        <v>0</v>
      </c>
      <c r="H116" s="91">
        <v>1500</v>
      </c>
      <c r="I116" s="93">
        <v>5000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82">
        <v>0</v>
      </c>
    </row>
    <row r="117" spans="1:15" ht="31.8" thickBot="1">
      <c r="A117" s="128">
        <v>21402</v>
      </c>
      <c r="B117" s="105" t="s">
        <v>16</v>
      </c>
      <c r="C117" s="101">
        <f t="shared" si="16"/>
        <v>57500</v>
      </c>
      <c r="D117" s="91">
        <v>1000</v>
      </c>
      <c r="E117" s="91">
        <v>0</v>
      </c>
      <c r="F117" s="91">
        <v>0</v>
      </c>
      <c r="G117" s="91">
        <v>37500</v>
      </c>
      <c r="H117" s="91">
        <v>2000</v>
      </c>
      <c r="I117" s="93">
        <v>0</v>
      </c>
      <c r="J117" s="82">
        <v>0</v>
      </c>
      <c r="K117" s="82">
        <v>2000</v>
      </c>
      <c r="L117" s="82">
        <v>15000</v>
      </c>
      <c r="M117" s="82">
        <v>0</v>
      </c>
      <c r="N117" s="82">
        <v>0</v>
      </c>
      <c r="O117" s="82">
        <v>0</v>
      </c>
    </row>
    <row r="118" spans="1:15" ht="21.6" thickBot="1">
      <c r="A118" s="98">
        <v>21501</v>
      </c>
      <c r="B118" s="105" t="s">
        <v>17</v>
      </c>
      <c r="C118" s="101">
        <f t="shared" si="16"/>
        <v>72000</v>
      </c>
      <c r="D118" s="91">
        <v>0</v>
      </c>
      <c r="E118" s="91">
        <v>0</v>
      </c>
      <c r="F118" s="91">
        <v>0</v>
      </c>
      <c r="G118" s="91">
        <v>0</v>
      </c>
      <c r="H118" s="91">
        <v>12000</v>
      </c>
      <c r="I118" s="93">
        <v>0</v>
      </c>
      <c r="J118" s="82">
        <v>0</v>
      </c>
      <c r="K118" s="82">
        <v>60000</v>
      </c>
      <c r="L118" s="82">
        <v>0</v>
      </c>
      <c r="M118" s="82">
        <v>0</v>
      </c>
      <c r="N118" s="82">
        <v>0</v>
      </c>
      <c r="O118" s="82">
        <v>0</v>
      </c>
    </row>
    <row r="119" spans="1:15" ht="21.6" thickBot="1">
      <c r="A119" s="98">
        <v>21502</v>
      </c>
      <c r="B119" s="105" t="s">
        <v>18</v>
      </c>
      <c r="C119" s="101">
        <f t="shared" si="16"/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3">
        <v>0</v>
      </c>
      <c r="J119" s="82">
        <v>0</v>
      </c>
      <c r="K119" s="82">
        <v>0</v>
      </c>
      <c r="L119" s="82">
        <v>0</v>
      </c>
      <c r="M119" s="82">
        <v>0</v>
      </c>
      <c r="N119" s="82">
        <v>0</v>
      </c>
      <c r="O119" s="82">
        <v>0</v>
      </c>
    </row>
    <row r="120" spans="1:15" ht="21.6" thickBot="1">
      <c r="A120" s="128">
        <v>21601</v>
      </c>
      <c r="B120" s="105" t="s">
        <v>19</v>
      </c>
      <c r="C120" s="101">
        <f t="shared" si="16"/>
        <v>1696</v>
      </c>
      <c r="D120" s="91">
        <v>142</v>
      </c>
      <c r="E120" s="91">
        <v>0</v>
      </c>
      <c r="F120" s="91">
        <v>0</v>
      </c>
      <c r="G120" s="91">
        <v>1146</v>
      </c>
      <c r="H120" s="91">
        <v>408</v>
      </c>
      <c r="I120" s="93">
        <v>0</v>
      </c>
      <c r="J120" s="82">
        <v>0</v>
      </c>
      <c r="K120" s="82">
        <v>0</v>
      </c>
      <c r="L120" s="82">
        <v>0</v>
      </c>
      <c r="M120" s="82">
        <v>0</v>
      </c>
      <c r="N120" s="82">
        <v>0</v>
      </c>
      <c r="O120" s="82">
        <v>0</v>
      </c>
    </row>
    <row r="121" spans="1:15" ht="21.6" thickBot="1">
      <c r="A121" s="128">
        <v>21701</v>
      </c>
      <c r="B121" s="105" t="s">
        <v>20</v>
      </c>
      <c r="C121" s="101">
        <f t="shared" si="16"/>
        <v>49500</v>
      </c>
      <c r="D121" s="91">
        <v>22500</v>
      </c>
      <c r="E121" s="91">
        <v>0</v>
      </c>
      <c r="F121" s="91">
        <v>0</v>
      </c>
      <c r="G121" s="91">
        <v>0</v>
      </c>
      <c r="H121" s="91">
        <v>11000</v>
      </c>
      <c r="I121" s="93">
        <v>5000</v>
      </c>
      <c r="J121" s="82">
        <v>5000</v>
      </c>
      <c r="K121" s="82">
        <v>0</v>
      </c>
      <c r="L121" s="82">
        <v>0</v>
      </c>
      <c r="M121" s="82">
        <v>0</v>
      </c>
      <c r="N121" s="82">
        <v>0</v>
      </c>
      <c r="O121" s="82">
        <v>6000</v>
      </c>
    </row>
    <row r="122" spans="1:15" ht="21.6" thickBot="1">
      <c r="A122" s="99">
        <v>21801</v>
      </c>
      <c r="B122" s="105" t="s">
        <v>21</v>
      </c>
      <c r="C122" s="101">
        <f t="shared" si="16"/>
        <v>75260</v>
      </c>
      <c r="D122" s="91">
        <v>57000</v>
      </c>
      <c r="E122" s="91">
        <v>0</v>
      </c>
      <c r="F122" s="91">
        <v>0</v>
      </c>
      <c r="G122" s="91">
        <v>0</v>
      </c>
      <c r="H122" s="91">
        <v>0</v>
      </c>
      <c r="I122" s="93">
        <v>0</v>
      </c>
      <c r="J122" s="82">
        <v>0</v>
      </c>
      <c r="K122" s="82">
        <v>18260</v>
      </c>
      <c r="L122" s="82">
        <v>0</v>
      </c>
      <c r="M122" s="82">
        <v>0</v>
      </c>
      <c r="N122" s="82">
        <v>0</v>
      </c>
      <c r="O122" s="82">
        <v>0</v>
      </c>
    </row>
    <row r="123" spans="1:15" ht="21.6" thickBot="1">
      <c r="A123" s="99">
        <v>22101</v>
      </c>
      <c r="B123" s="105" t="s">
        <v>22</v>
      </c>
      <c r="C123" s="101">
        <f t="shared" ref="C123:C130" si="17">SUM(D123:O123)</f>
        <v>194130</v>
      </c>
      <c r="D123" s="91">
        <v>138830</v>
      </c>
      <c r="E123" s="91">
        <v>0</v>
      </c>
      <c r="F123" s="91">
        <v>0</v>
      </c>
      <c r="G123" s="91">
        <v>2300</v>
      </c>
      <c r="H123" s="91">
        <v>1000</v>
      </c>
      <c r="I123" s="93">
        <v>5000</v>
      </c>
      <c r="J123" s="82">
        <v>500</v>
      </c>
      <c r="K123" s="82">
        <v>0</v>
      </c>
      <c r="L123" s="82">
        <v>46000</v>
      </c>
      <c r="M123" s="82">
        <v>500</v>
      </c>
      <c r="N123" s="82">
        <v>0</v>
      </c>
      <c r="O123" s="82">
        <v>0</v>
      </c>
    </row>
    <row r="124" spans="1:15" ht="31.8" thickBot="1">
      <c r="A124" s="99">
        <v>22104</v>
      </c>
      <c r="B124" s="105" t="s">
        <v>23</v>
      </c>
      <c r="C124" s="101">
        <f t="shared" si="17"/>
        <v>98679</v>
      </c>
      <c r="D124" s="91">
        <v>38930</v>
      </c>
      <c r="E124" s="91">
        <v>0</v>
      </c>
      <c r="F124" s="91">
        <v>0</v>
      </c>
      <c r="G124" s="91">
        <v>10500</v>
      </c>
      <c r="H124" s="91">
        <v>0</v>
      </c>
      <c r="I124" s="93">
        <v>18749</v>
      </c>
      <c r="J124" s="82">
        <v>16000</v>
      </c>
      <c r="K124" s="82">
        <v>0</v>
      </c>
      <c r="L124" s="82">
        <v>4500</v>
      </c>
      <c r="M124" s="82">
        <v>10000</v>
      </c>
      <c r="N124" s="82">
        <v>0</v>
      </c>
      <c r="O124" s="82">
        <v>0</v>
      </c>
    </row>
    <row r="125" spans="1:15" ht="31.8" thickBot="1">
      <c r="A125" s="99">
        <v>22301</v>
      </c>
      <c r="B125" s="105" t="s">
        <v>24</v>
      </c>
      <c r="C125" s="101">
        <f t="shared" si="17"/>
        <v>68000</v>
      </c>
      <c r="D125" s="91">
        <v>0</v>
      </c>
      <c r="E125" s="91">
        <v>0</v>
      </c>
      <c r="F125" s="91">
        <v>0</v>
      </c>
      <c r="G125" s="91">
        <v>65000</v>
      </c>
      <c r="H125" s="91">
        <v>3000</v>
      </c>
      <c r="I125" s="93">
        <v>0</v>
      </c>
      <c r="J125" s="82">
        <v>0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</row>
    <row r="126" spans="1:15" ht="21.6" thickBot="1">
      <c r="A126" s="99">
        <v>23901</v>
      </c>
      <c r="B126" s="105" t="s">
        <v>25</v>
      </c>
      <c r="C126" s="101">
        <f t="shared" si="17"/>
        <v>0</v>
      </c>
      <c r="D126" s="91">
        <v>0</v>
      </c>
      <c r="E126" s="91">
        <v>0</v>
      </c>
      <c r="F126" s="91">
        <v>0</v>
      </c>
      <c r="G126" s="91">
        <v>0</v>
      </c>
      <c r="H126" s="91">
        <v>0</v>
      </c>
      <c r="I126" s="93">
        <v>0</v>
      </c>
      <c r="J126" s="82">
        <v>0</v>
      </c>
      <c r="K126" s="82">
        <v>0</v>
      </c>
      <c r="L126" s="82">
        <v>0</v>
      </c>
      <c r="M126" s="82">
        <v>0</v>
      </c>
      <c r="N126" s="82">
        <v>0</v>
      </c>
      <c r="O126" s="82">
        <v>0</v>
      </c>
    </row>
    <row r="127" spans="1:15" ht="21.6" thickBot="1">
      <c r="A127" s="99">
        <v>24101</v>
      </c>
      <c r="B127" s="105" t="s">
        <v>138</v>
      </c>
      <c r="C127" s="101">
        <f t="shared" si="17"/>
        <v>300000</v>
      </c>
      <c r="D127" s="91">
        <v>0</v>
      </c>
      <c r="E127" s="91">
        <v>0</v>
      </c>
      <c r="F127" s="91">
        <v>0</v>
      </c>
      <c r="G127" s="91">
        <v>300000</v>
      </c>
      <c r="H127" s="91">
        <v>0</v>
      </c>
      <c r="I127" s="93">
        <v>0</v>
      </c>
      <c r="J127" s="82">
        <v>0</v>
      </c>
      <c r="K127" s="82">
        <v>0</v>
      </c>
      <c r="L127" s="82">
        <v>0</v>
      </c>
      <c r="M127" s="82">
        <v>0</v>
      </c>
      <c r="N127" s="82">
        <v>0</v>
      </c>
      <c r="O127" s="82">
        <v>0</v>
      </c>
    </row>
    <row r="128" spans="1:15" ht="21.6" thickBot="1">
      <c r="A128" s="99">
        <v>24201</v>
      </c>
      <c r="B128" s="105" t="s">
        <v>102</v>
      </c>
      <c r="C128" s="101">
        <f t="shared" si="17"/>
        <v>1500</v>
      </c>
      <c r="D128" s="91">
        <v>1500</v>
      </c>
      <c r="E128" s="91">
        <v>0</v>
      </c>
      <c r="F128" s="91">
        <v>0</v>
      </c>
      <c r="G128" s="91">
        <v>0</v>
      </c>
      <c r="H128" s="91">
        <v>0</v>
      </c>
      <c r="I128" s="93">
        <v>0</v>
      </c>
      <c r="J128" s="82">
        <v>0</v>
      </c>
      <c r="K128" s="82">
        <v>0</v>
      </c>
      <c r="L128" s="82">
        <v>0</v>
      </c>
      <c r="M128" s="82">
        <v>0</v>
      </c>
      <c r="N128" s="82">
        <v>0</v>
      </c>
      <c r="O128" s="82">
        <v>0</v>
      </c>
    </row>
    <row r="129" spans="1:15" ht="21.6" thickBot="1">
      <c r="A129" s="99">
        <v>24301</v>
      </c>
      <c r="B129" s="105" t="s">
        <v>103</v>
      </c>
      <c r="C129" s="101">
        <f t="shared" si="17"/>
        <v>0</v>
      </c>
      <c r="D129" s="91">
        <v>0</v>
      </c>
      <c r="E129" s="91">
        <v>0</v>
      </c>
      <c r="F129" s="91">
        <v>0</v>
      </c>
      <c r="G129" s="91">
        <v>0</v>
      </c>
      <c r="H129" s="91">
        <v>0</v>
      </c>
      <c r="I129" s="93">
        <v>0</v>
      </c>
      <c r="J129" s="82">
        <v>0</v>
      </c>
      <c r="K129" s="82">
        <v>0</v>
      </c>
      <c r="L129" s="82">
        <v>0</v>
      </c>
      <c r="M129" s="82">
        <v>0</v>
      </c>
      <c r="N129" s="82">
        <v>0</v>
      </c>
      <c r="O129" s="82">
        <v>0</v>
      </c>
    </row>
    <row r="130" spans="1:15" ht="31.8" thickBot="1">
      <c r="A130" s="99">
        <v>24401</v>
      </c>
      <c r="B130" s="105" t="s">
        <v>104</v>
      </c>
      <c r="C130" s="101">
        <f t="shared" si="17"/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3">
        <v>0</v>
      </c>
      <c r="J130" s="82">
        <v>0</v>
      </c>
      <c r="K130" s="82">
        <v>0</v>
      </c>
      <c r="L130" s="82">
        <v>0</v>
      </c>
      <c r="M130" s="82">
        <v>0</v>
      </c>
      <c r="N130" s="82">
        <v>0</v>
      </c>
      <c r="O130" s="82">
        <v>0</v>
      </c>
    </row>
    <row r="131" spans="1:15" ht="21.6" thickBot="1">
      <c r="A131" s="99">
        <v>24501</v>
      </c>
      <c r="B131" s="105" t="s">
        <v>105</v>
      </c>
      <c r="C131" s="101">
        <f t="shared" si="16"/>
        <v>11200</v>
      </c>
      <c r="D131" s="91">
        <v>0</v>
      </c>
      <c r="E131" s="91">
        <v>0</v>
      </c>
      <c r="F131" s="91">
        <v>0</v>
      </c>
      <c r="G131" s="91">
        <v>4000</v>
      </c>
      <c r="H131" s="91">
        <v>0</v>
      </c>
      <c r="I131" s="93">
        <v>0</v>
      </c>
      <c r="J131" s="82">
        <v>0</v>
      </c>
      <c r="K131" s="82">
        <v>7200</v>
      </c>
      <c r="L131" s="82">
        <v>0</v>
      </c>
      <c r="M131" s="82">
        <v>0</v>
      </c>
      <c r="N131" s="82">
        <v>0</v>
      </c>
      <c r="O131" s="82">
        <v>0</v>
      </c>
    </row>
    <row r="132" spans="1:15" ht="21.6" thickBot="1">
      <c r="A132" s="99">
        <v>24601</v>
      </c>
      <c r="B132" s="105" t="s">
        <v>26</v>
      </c>
      <c r="C132" s="101">
        <f t="shared" si="16"/>
        <v>89850</v>
      </c>
      <c r="D132" s="91">
        <v>12750</v>
      </c>
      <c r="E132" s="91">
        <v>0</v>
      </c>
      <c r="F132" s="91">
        <v>0</v>
      </c>
      <c r="G132" s="91">
        <v>16500</v>
      </c>
      <c r="H132" s="91">
        <v>44600</v>
      </c>
      <c r="I132" s="93">
        <v>4500</v>
      </c>
      <c r="J132" s="82">
        <v>7000</v>
      </c>
      <c r="K132" s="82">
        <v>4000</v>
      </c>
      <c r="L132" s="82">
        <v>0</v>
      </c>
      <c r="M132" s="82">
        <v>387</v>
      </c>
      <c r="N132" s="82">
        <v>113</v>
      </c>
      <c r="O132" s="82">
        <v>0</v>
      </c>
    </row>
    <row r="133" spans="1:15" ht="21.6" thickBot="1">
      <c r="A133" s="99">
        <v>24701</v>
      </c>
      <c r="B133" s="105" t="s">
        <v>27</v>
      </c>
      <c r="C133" s="101">
        <f t="shared" si="16"/>
        <v>155000</v>
      </c>
      <c r="D133" s="91">
        <v>2000</v>
      </c>
      <c r="E133" s="91">
        <v>0</v>
      </c>
      <c r="F133" s="91">
        <v>0</v>
      </c>
      <c r="G133" s="91">
        <v>152000</v>
      </c>
      <c r="H133" s="91">
        <v>0</v>
      </c>
      <c r="I133" s="93">
        <v>0</v>
      </c>
      <c r="J133" s="82">
        <v>0</v>
      </c>
      <c r="K133" s="82">
        <v>1000</v>
      </c>
      <c r="L133" s="82">
        <v>0</v>
      </c>
      <c r="M133" s="82">
        <v>0</v>
      </c>
      <c r="N133" s="82">
        <v>0</v>
      </c>
      <c r="O133" s="82">
        <v>0</v>
      </c>
    </row>
    <row r="134" spans="1:15" ht="21.6" thickBot="1">
      <c r="A134" s="99">
        <v>24801</v>
      </c>
      <c r="B134" s="105" t="s">
        <v>87</v>
      </c>
      <c r="C134" s="101">
        <f t="shared" si="16"/>
        <v>5000</v>
      </c>
      <c r="D134" s="91">
        <v>0</v>
      </c>
      <c r="E134" s="91">
        <v>0</v>
      </c>
      <c r="F134" s="91">
        <v>0</v>
      </c>
      <c r="G134" s="91">
        <v>0</v>
      </c>
      <c r="H134" s="91">
        <v>0</v>
      </c>
      <c r="I134" s="93">
        <v>0</v>
      </c>
      <c r="J134" s="82">
        <v>0</v>
      </c>
      <c r="K134" s="82">
        <v>5000</v>
      </c>
      <c r="L134" s="82">
        <v>0</v>
      </c>
      <c r="M134" s="82">
        <v>0</v>
      </c>
      <c r="N134" s="82">
        <v>0</v>
      </c>
      <c r="O134" s="82">
        <v>0</v>
      </c>
    </row>
    <row r="135" spans="1:15" ht="21.6" thickBot="1">
      <c r="A135" s="99">
        <v>24901</v>
      </c>
      <c r="B135" s="105" t="s">
        <v>28</v>
      </c>
      <c r="C135" s="101">
        <f t="shared" si="16"/>
        <v>161370</v>
      </c>
      <c r="D135" s="91">
        <v>94900</v>
      </c>
      <c r="E135" s="91">
        <v>0</v>
      </c>
      <c r="F135" s="91">
        <v>0</v>
      </c>
      <c r="G135" s="91">
        <v>61400</v>
      </c>
      <c r="H135" s="91">
        <v>13</v>
      </c>
      <c r="I135" s="93">
        <v>1000</v>
      </c>
      <c r="J135" s="82">
        <v>56</v>
      </c>
      <c r="K135" s="82">
        <v>1870</v>
      </c>
      <c r="L135" s="82">
        <v>31</v>
      </c>
      <c r="M135" s="82">
        <v>100</v>
      </c>
      <c r="N135" s="82">
        <v>2000</v>
      </c>
      <c r="O135" s="82">
        <v>0</v>
      </c>
    </row>
    <row r="136" spans="1:15" ht="21.6" thickBot="1">
      <c r="A136" s="99">
        <v>24902</v>
      </c>
      <c r="B136" s="105" t="s">
        <v>29</v>
      </c>
      <c r="C136" s="101">
        <f t="shared" si="16"/>
        <v>24000</v>
      </c>
      <c r="D136" s="91">
        <v>1500</v>
      </c>
      <c r="E136" s="91">
        <v>0</v>
      </c>
      <c r="F136" s="91">
        <v>0</v>
      </c>
      <c r="G136" s="91">
        <v>14500</v>
      </c>
      <c r="H136" s="91">
        <v>0</v>
      </c>
      <c r="I136" s="93">
        <v>2500</v>
      </c>
      <c r="J136" s="82">
        <v>500</v>
      </c>
      <c r="K136" s="82">
        <v>5000</v>
      </c>
      <c r="L136" s="82">
        <v>0</v>
      </c>
      <c r="M136" s="82">
        <v>0</v>
      </c>
      <c r="N136" s="82">
        <v>0</v>
      </c>
      <c r="O136" s="82">
        <v>0</v>
      </c>
    </row>
    <row r="137" spans="1:15" ht="21.6" thickBot="1">
      <c r="A137" s="99">
        <v>25101</v>
      </c>
      <c r="B137" s="105" t="s">
        <v>30</v>
      </c>
      <c r="C137" s="101">
        <f t="shared" si="16"/>
        <v>0</v>
      </c>
      <c r="D137" s="91">
        <v>0</v>
      </c>
      <c r="E137" s="91">
        <v>0</v>
      </c>
      <c r="F137" s="91">
        <v>0</v>
      </c>
      <c r="G137" s="91">
        <v>0</v>
      </c>
      <c r="H137" s="91">
        <v>0</v>
      </c>
      <c r="I137" s="93">
        <v>0</v>
      </c>
      <c r="J137" s="82">
        <v>0</v>
      </c>
      <c r="K137" s="82">
        <v>0</v>
      </c>
      <c r="L137" s="82">
        <v>0</v>
      </c>
      <c r="M137" s="82">
        <v>0</v>
      </c>
      <c r="N137" s="82">
        <v>0</v>
      </c>
      <c r="O137" s="82">
        <v>0</v>
      </c>
    </row>
    <row r="138" spans="1:15" ht="21.6" thickBot="1">
      <c r="A138" s="99">
        <v>25201</v>
      </c>
      <c r="B138" s="105" t="s">
        <v>140</v>
      </c>
      <c r="C138" s="101">
        <f t="shared" si="16"/>
        <v>0</v>
      </c>
      <c r="D138" s="91">
        <v>0</v>
      </c>
      <c r="E138" s="91">
        <v>0</v>
      </c>
      <c r="F138" s="91">
        <v>0</v>
      </c>
      <c r="G138" s="91">
        <v>0</v>
      </c>
      <c r="H138" s="91">
        <v>0</v>
      </c>
      <c r="I138" s="93">
        <v>0</v>
      </c>
      <c r="J138" s="82">
        <v>0</v>
      </c>
      <c r="K138" s="82">
        <v>0</v>
      </c>
      <c r="L138" s="82">
        <v>0</v>
      </c>
      <c r="M138" s="82">
        <v>0</v>
      </c>
      <c r="N138" s="82">
        <v>0</v>
      </c>
      <c r="O138" s="82">
        <v>0</v>
      </c>
    </row>
    <row r="139" spans="1:15" ht="21.6" thickBot="1">
      <c r="A139" s="99">
        <v>25301</v>
      </c>
      <c r="B139" s="105" t="s">
        <v>31</v>
      </c>
      <c r="C139" s="101">
        <f t="shared" si="16"/>
        <v>0</v>
      </c>
      <c r="D139" s="91">
        <v>0</v>
      </c>
      <c r="E139" s="91">
        <v>0</v>
      </c>
      <c r="F139" s="91">
        <v>0</v>
      </c>
      <c r="G139" s="91">
        <v>0</v>
      </c>
      <c r="H139" s="91">
        <v>0</v>
      </c>
      <c r="I139" s="93">
        <v>0</v>
      </c>
      <c r="J139" s="82">
        <v>0</v>
      </c>
      <c r="K139" s="82">
        <v>0</v>
      </c>
      <c r="L139" s="82">
        <v>0</v>
      </c>
      <c r="M139" s="82">
        <v>0</v>
      </c>
      <c r="N139" s="82">
        <v>0</v>
      </c>
      <c r="O139" s="82">
        <v>0</v>
      </c>
    </row>
    <row r="140" spans="1:15" ht="31.8" thickBot="1">
      <c r="A140" s="99">
        <v>25303</v>
      </c>
      <c r="B140" s="105" t="s">
        <v>160</v>
      </c>
      <c r="C140" s="101">
        <f t="shared" ref="C140" si="18">SUM(D140:O140)</f>
        <v>34000</v>
      </c>
      <c r="D140" s="91">
        <v>34000</v>
      </c>
      <c r="E140" s="91">
        <v>0</v>
      </c>
      <c r="F140" s="91">
        <v>0</v>
      </c>
      <c r="G140" s="91">
        <v>0</v>
      </c>
      <c r="H140" s="91">
        <v>0</v>
      </c>
      <c r="I140" s="93">
        <v>0</v>
      </c>
      <c r="J140" s="82">
        <v>0</v>
      </c>
      <c r="K140" s="82">
        <v>0</v>
      </c>
      <c r="L140" s="82">
        <v>0</v>
      </c>
      <c r="M140" s="82">
        <v>0</v>
      </c>
      <c r="N140" s="82">
        <v>0</v>
      </c>
      <c r="O140" s="82">
        <v>0</v>
      </c>
    </row>
    <row r="141" spans="1:15" ht="21.6" thickBot="1">
      <c r="A141" s="99">
        <v>25401</v>
      </c>
      <c r="B141" s="105" t="s">
        <v>32</v>
      </c>
      <c r="C141" s="101">
        <f t="shared" si="16"/>
        <v>0</v>
      </c>
      <c r="D141" s="91">
        <v>0</v>
      </c>
      <c r="E141" s="91">
        <v>0</v>
      </c>
      <c r="F141" s="91">
        <v>0</v>
      </c>
      <c r="G141" s="91">
        <v>0</v>
      </c>
      <c r="H141" s="91">
        <v>0</v>
      </c>
      <c r="I141" s="93">
        <v>0</v>
      </c>
      <c r="J141" s="82">
        <v>0</v>
      </c>
      <c r="K141" s="82">
        <v>0</v>
      </c>
      <c r="L141" s="82">
        <v>0</v>
      </c>
      <c r="M141" s="82">
        <v>0</v>
      </c>
      <c r="N141" s="82">
        <v>0</v>
      </c>
      <c r="O141" s="82">
        <v>0</v>
      </c>
    </row>
    <row r="142" spans="1:15" ht="21.6" thickBot="1">
      <c r="A142" s="99">
        <v>25402</v>
      </c>
      <c r="B142" s="105" t="s">
        <v>88</v>
      </c>
      <c r="C142" s="101">
        <f t="shared" si="16"/>
        <v>0</v>
      </c>
      <c r="D142" s="91">
        <v>0</v>
      </c>
      <c r="E142" s="91">
        <v>0</v>
      </c>
      <c r="F142" s="91">
        <v>0</v>
      </c>
      <c r="G142" s="91">
        <v>0</v>
      </c>
      <c r="H142" s="91">
        <v>0</v>
      </c>
      <c r="I142" s="93">
        <v>0</v>
      </c>
      <c r="J142" s="82">
        <v>0</v>
      </c>
      <c r="K142" s="82">
        <v>0</v>
      </c>
      <c r="L142" s="82">
        <v>0</v>
      </c>
      <c r="M142" s="82">
        <v>0</v>
      </c>
      <c r="N142" s="82">
        <v>0</v>
      </c>
      <c r="O142" s="82">
        <v>0</v>
      </c>
    </row>
    <row r="143" spans="1:15" ht="21.6" thickBot="1">
      <c r="A143" s="99">
        <v>25403</v>
      </c>
      <c r="B143" s="105" t="s">
        <v>161</v>
      </c>
      <c r="C143" s="101">
        <f t="shared" si="16"/>
        <v>3000</v>
      </c>
      <c r="D143" s="91">
        <v>3000</v>
      </c>
      <c r="E143" s="91">
        <v>0</v>
      </c>
      <c r="F143" s="91">
        <v>0</v>
      </c>
      <c r="G143" s="91">
        <v>0</v>
      </c>
      <c r="H143" s="91">
        <v>0</v>
      </c>
      <c r="I143" s="93">
        <v>0</v>
      </c>
      <c r="J143" s="82">
        <v>0</v>
      </c>
      <c r="K143" s="82">
        <v>0</v>
      </c>
      <c r="L143" s="82">
        <v>0</v>
      </c>
      <c r="M143" s="82">
        <v>0</v>
      </c>
      <c r="N143" s="82">
        <v>0</v>
      </c>
      <c r="O143" s="82">
        <v>0</v>
      </c>
    </row>
    <row r="144" spans="1:15" ht="21.6" thickBot="1">
      <c r="A144" s="99">
        <v>25901</v>
      </c>
      <c r="B144" s="105" t="s">
        <v>33</v>
      </c>
      <c r="C144" s="101">
        <f t="shared" si="16"/>
        <v>8400</v>
      </c>
      <c r="D144" s="91">
        <v>0</v>
      </c>
      <c r="E144" s="91">
        <v>0</v>
      </c>
      <c r="F144" s="91">
        <v>0</v>
      </c>
      <c r="G144" s="91">
        <v>8400</v>
      </c>
      <c r="H144" s="91">
        <v>0</v>
      </c>
      <c r="I144" s="93">
        <v>0</v>
      </c>
      <c r="J144" s="82">
        <v>0</v>
      </c>
      <c r="K144" s="82">
        <v>0</v>
      </c>
      <c r="L144" s="82">
        <v>0</v>
      </c>
      <c r="M144" s="82">
        <v>0</v>
      </c>
      <c r="N144" s="82">
        <v>0</v>
      </c>
      <c r="O144" s="82">
        <v>0</v>
      </c>
    </row>
    <row r="145" spans="1:15" ht="21.6" thickBot="1">
      <c r="A145" s="99">
        <v>26101</v>
      </c>
      <c r="B145" s="105" t="s">
        <v>34</v>
      </c>
      <c r="C145" s="101">
        <f t="shared" si="16"/>
        <v>126100</v>
      </c>
      <c r="D145" s="91">
        <v>126000</v>
      </c>
      <c r="E145" s="91">
        <v>0</v>
      </c>
      <c r="F145" s="91">
        <v>0</v>
      </c>
      <c r="G145" s="91">
        <v>0</v>
      </c>
      <c r="H145" s="91">
        <v>0</v>
      </c>
      <c r="I145" s="93">
        <v>0</v>
      </c>
      <c r="J145" s="82">
        <v>0</v>
      </c>
      <c r="K145" s="82">
        <v>0</v>
      </c>
      <c r="L145" s="82">
        <v>0</v>
      </c>
      <c r="M145" s="82">
        <v>100</v>
      </c>
      <c r="N145" s="82">
        <v>0</v>
      </c>
      <c r="O145" s="82">
        <v>0</v>
      </c>
    </row>
    <row r="146" spans="1:15" ht="21.6" thickBot="1">
      <c r="A146" s="99">
        <v>26102</v>
      </c>
      <c r="B146" s="105" t="s">
        <v>35</v>
      </c>
      <c r="C146" s="101">
        <f t="shared" si="16"/>
        <v>3000</v>
      </c>
      <c r="D146" s="91">
        <v>0</v>
      </c>
      <c r="E146" s="91">
        <v>0</v>
      </c>
      <c r="F146" s="91">
        <v>0</v>
      </c>
      <c r="G146" s="91">
        <v>3000</v>
      </c>
      <c r="H146" s="91">
        <v>0</v>
      </c>
      <c r="I146" s="93">
        <v>0</v>
      </c>
      <c r="J146" s="82">
        <v>0</v>
      </c>
      <c r="K146" s="82">
        <v>0</v>
      </c>
      <c r="L146" s="82">
        <v>0</v>
      </c>
      <c r="M146" s="82">
        <v>0</v>
      </c>
      <c r="N146" s="82">
        <v>0</v>
      </c>
      <c r="O146" s="82">
        <v>0</v>
      </c>
    </row>
    <row r="147" spans="1:15" ht="21.6" thickBot="1">
      <c r="A147" s="98">
        <v>26201</v>
      </c>
      <c r="B147" s="105" t="s">
        <v>162</v>
      </c>
      <c r="C147" s="101">
        <f t="shared" si="16"/>
        <v>100</v>
      </c>
      <c r="D147" s="91">
        <v>0</v>
      </c>
      <c r="E147" s="91">
        <v>0</v>
      </c>
      <c r="F147" s="91">
        <v>0</v>
      </c>
      <c r="G147" s="91">
        <v>0</v>
      </c>
      <c r="H147" s="91">
        <v>0</v>
      </c>
      <c r="I147" s="93">
        <v>0</v>
      </c>
      <c r="J147" s="82">
        <v>0</v>
      </c>
      <c r="K147" s="82">
        <v>0</v>
      </c>
      <c r="L147" s="82">
        <v>0</v>
      </c>
      <c r="M147" s="82">
        <v>0</v>
      </c>
      <c r="N147" s="82">
        <v>0</v>
      </c>
      <c r="O147" s="82">
        <v>100</v>
      </c>
    </row>
    <row r="148" spans="1:15" ht="21.6" thickBot="1">
      <c r="A148" s="99">
        <v>27101</v>
      </c>
      <c r="B148" s="105" t="s">
        <v>36</v>
      </c>
      <c r="C148" s="101">
        <f t="shared" si="16"/>
        <v>87600</v>
      </c>
      <c r="D148" s="91">
        <v>36600</v>
      </c>
      <c r="E148" s="91">
        <v>0</v>
      </c>
      <c r="F148" s="91">
        <v>0</v>
      </c>
      <c r="G148" s="91">
        <v>9000</v>
      </c>
      <c r="H148" s="91">
        <v>1000</v>
      </c>
      <c r="I148" s="93">
        <v>0</v>
      </c>
      <c r="J148" s="82">
        <v>10000</v>
      </c>
      <c r="K148" s="82">
        <v>29000</v>
      </c>
      <c r="L148" s="82">
        <v>0</v>
      </c>
      <c r="M148" s="82">
        <v>0</v>
      </c>
      <c r="N148" s="82">
        <v>2000</v>
      </c>
      <c r="O148" s="82">
        <v>0</v>
      </c>
    </row>
    <row r="149" spans="1:15" ht="21.6" thickBot="1">
      <c r="A149" s="99">
        <v>27201</v>
      </c>
      <c r="B149" s="105" t="s">
        <v>37</v>
      </c>
      <c r="C149" s="101">
        <f t="shared" si="16"/>
        <v>10000</v>
      </c>
      <c r="D149" s="91">
        <v>0</v>
      </c>
      <c r="E149" s="91">
        <v>0</v>
      </c>
      <c r="F149" s="91">
        <v>0</v>
      </c>
      <c r="G149" s="91">
        <v>0</v>
      </c>
      <c r="H149" s="91">
        <v>10000</v>
      </c>
      <c r="I149" s="93">
        <v>0</v>
      </c>
      <c r="J149" s="82">
        <v>0</v>
      </c>
      <c r="K149" s="82">
        <v>0</v>
      </c>
      <c r="L149" s="82">
        <v>0</v>
      </c>
      <c r="M149" s="82">
        <v>0</v>
      </c>
      <c r="N149" s="82">
        <v>0</v>
      </c>
      <c r="O149" s="82">
        <v>0</v>
      </c>
    </row>
    <row r="150" spans="1:15" ht="21.6" thickBot="1">
      <c r="A150" s="99">
        <v>27301</v>
      </c>
      <c r="B150" s="105" t="s">
        <v>38</v>
      </c>
      <c r="C150" s="101">
        <f t="shared" si="16"/>
        <v>119583</v>
      </c>
      <c r="D150" s="91">
        <v>18852</v>
      </c>
      <c r="E150" s="91">
        <v>0</v>
      </c>
      <c r="F150" s="91">
        <v>0</v>
      </c>
      <c r="G150" s="91">
        <v>4500</v>
      </c>
      <c r="H150" s="91">
        <v>650</v>
      </c>
      <c r="I150" s="93">
        <v>0</v>
      </c>
      <c r="J150" s="82">
        <v>17321</v>
      </c>
      <c r="K150" s="82">
        <v>32667</v>
      </c>
      <c r="L150" s="82">
        <v>1356</v>
      </c>
      <c r="M150" s="82">
        <v>637</v>
      </c>
      <c r="N150" s="82">
        <v>0</v>
      </c>
      <c r="O150" s="82">
        <v>43600</v>
      </c>
    </row>
    <row r="151" spans="1:15" ht="21.6" thickBot="1">
      <c r="A151" s="99">
        <v>27401</v>
      </c>
      <c r="B151" s="105" t="s">
        <v>139</v>
      </c>
      <c r="C151" s="101">
        <f t="shared" si="16"/>
        <v>12000</v>
      </c>
      <c r="D151" s="91">
        <v>0</v>
      </c>
      <c r="E151" s="91">
        <v>0</v>
      </c>
      <c r="F151" s="91">
        <v>0</v>
      </c>
      <c r="G151" s="91">
        <v>0</v>
      </c>
      <c r="H151" s="91">
        <v>0</v>
      </c>
      <c r="I151" s="93">
        <v>0</v>
      </c>
      <c r="J151" s="82">
        <v>0</v>
      </c>
      <c r="K151" s="82">
        <v>1000</v>
      </c>
      <c r="L151" s="82">
        <v>0</v>
      </c>
      <c r="M151" s="82">
        <v>0</v>
      </c>
      <c r="N151" s="82">
        <v>0</v>
      </c>
      <c r="O151" s="82">
        <v>11000</v>
      </c>
    </row>
    <row r="152" spans="1:15" ht="31.8" thickBot="1">
      <c r="A152" s="99">
        <v>27501</v>
      </c>
      <c r="B152" s="105" t="s">
        <v>89</v>
      </c>
      <c r="C152" s="101">
        <f t="shared" si="16"/>
        <v>68624</v>
      </c>
      <c r="D152" s="91">
        <v>30000</v>
      </c>
      <c r="E152" s="91">
        <v>0</v>
      </c>
      <c r="F152" s="91">
        <v>0</v>
      </c>
      <c r="G152" s="91">
        <v>38624</v>
      </c>
      <c r="H152" s="91">
        <v>0</v>
      </c>
      <c r="I152" s="93">
        <v>0</v>
      </c>
      <c r="J152" s="82">
        <v>0</v>
      </c>
      <c r="K152" s="82">
        <v>0</v>
      </c>
      <c r="L152" s="82">
        <v>0</v>
      </c>
      <c r="M152" s="82">
        <v>0</v>
      </c>
      <c r="N152" s="82">
        <v>0</v>
      </c>
      <c r="O152" s="82">
        <v>0</v>
      </c>
    </row>
    <row r="153" spans="1:15" ht="21.6" thickBot="1">
      <c r="A153" s="99">
        <v>29101</v>
      </c>
      <c r="B153" s="105" t="s">
        <v>39</v>
      </c>
      <c r="C153" s="101">
        <f t="shared" si="16"/>
        <v>117092</v>
      </c>
      <c r="D153" s="91">
        <v>7392</v>
      </c>
      <c r="E153" s="91">
        <v>0</v>
      </c>
      <c r="F153" s="91">
        <v>0</v>
      </c>
      <c r="G153" s="91">
        <v>44800</v>
      </c>
      <c r="H153" s="91">
        <v>40900</v>
      </c>
      <c r="I153" s="93">
        <v>0</v>
      </c>
      <c r="J153" s="82">
        <v>0</v>
      </c>
      <c r="K153" s="82">
        <v>24000</v>
      </c>
      <c r="L153" s="82">
        <v>0</v>
      </c>
      <c r="M153" s="82">
        <v>0</v>
      </c>
      <c r="N153" s="82">
        <v>0</v>
      </c>
      <c r="O153" s="82">
        <v>0</v>
      </c>
    </row>
    <row r="154" spans="1:15" ht="21.6" thickBot="1">
      <c r="A154" s="99">
        <v>29201</v>
      </c>
      <c r="B154" s="105" t="s">
        <v>40</v>
      </c>
      <c r="C154" s="101">
        <f t="shared" si="16"/>
        <v>15000</v>
      </c>
      <c r="D154" s="91">
        <v>10000</v>
      </c>
      <c r="E154" s="91">
        <v>0</v>
      </c>
      <c r="F154" s="91">
        <v>0</v>
      </c>
      <c r="G154" s="91">
        <v>5000</v>
      </c>
      <c r="H154" s="91">
        <v>0</v>
      </c>
      <c r="I154" s="93">
        <v>0</v>
      </c>
      <c r="J154" s="82">
        <v>0</v>
      </c>
      <c r="K154" s="82">
        <v>0</v>
      </c>
      <c r="L154" s="82">
        <v>0</v>
      </c>
      <c r="M154" s="82">
        <v>0</v>
      </c>
      <c r="N154" s="82">
        <v>0</v>
      </c>
      <c r="O154" s="82">
        <v>0</v>
      </c>
    </row>
    <row r="155" spans="1:15" ht="31.8" thickBot="1">
      <c r="A155" s="99">
        <v>29301</v>
      </c>
      <c r="B155" s="105" t="s">
        <v>41</v>
      </c>
      <c r="C155" s="101">
        <f t="shared" si="16"/>
        <v>206583</v>
      </c>
      <c r="D155" s="91">
        <v>9000</v>
      </c>
      <c r="E155" s="91">
        <v>0</v>
      </c>
      <c r="F155" s="91">
        <v>0</v>
      </c>
      <c r="G155" s="91">
        <v>46500</v>
      </c>
      <c r="H155" s="91">
        <v>0</v>
      </c>
      <c r="I155" s="93">
        <v>0</v>
      </c>
      <c r="J155" s="82">
        <v>0</v>
      </c>
      <c r="K155" s="82">
        <v>124477</v>
      </c>
      <c r="L155" s="82">
        <v>0</v>
      </c>
      <c r="M155" s="82">
        <v>0</v>
      </c>
      <c r="N155" s="82">
        <v>271</v>
      </c>
      <c r="O155" s="82">
        <v>26335</v>
      </c>
    </row>
    <row r="156" spans="1:15" ht="32.25" customHeight="1" thickBot="1">
      <c r="A156" s="99">
        <v>29401</v>
      </c>
      <c r="B156" s="105" t="s">
        <v>42</v>
      </c>
      <c r="C156" s="101">
        <f t="shared" si="16"/>
        <v>114400</v>
      </c>
      <c r="D156" s="91">
        <v>26000</v>
      </c>
      <c r="E156" s="91">
        <v>0</v>
      </c>
      <c r="F156" s="91">
        <v>0</v>
      </c>
      <c r="G156" s="91">
        <v>46300</v>
      </c>
      <c r="H156" s="91">
        <v>6000</v>
      </c>
      <c r="I156" s="93">
        <v>7000</v>
      </c>
      <c r="J156" s="82">
        <v>0</v>
      </c>
      <c r="K156" s="82">
        <v>23000</v>
      </c>
      <c r="L156" s="82">
        <v>2100</v>
      </c>
      <c r="M156" s="82">
        <v>0</v>
      </c>
      <c r="N156" s="82">
        <v>0</v>
      </c>
      <c r="O156" s="82">
        <v>4000</v>
      </c>
    </row>
    <row r="157" spans="1:15" ht="31.8" thickBot="1">
      <c r="A157" s="99">
        <v>29501</v>
      </c>
      <c r="B157" s="105" t="s">
        <v>163</v>
      </c>
      <c r="C157" s="101">
        <f t="shared" si="16"/>
        <v>0</v>
      </c>
      <c r="D157" s="91">
        <v>0</v>
      </c>
      <c r="E157" s="91">
        <v>0</v>
      </c>
      <c r="F157" s="91">
        <v>0</v>
      </c>
      <c r="G157" s="91">
        <v>0</v>
      </c>
      <c r="H157" s="91">
        <v>0</v>
      </c>
      <c r="I157" s="93">
        <v>0</v>
      </c>
      <c r="J157" s="82">
        <v>0</v>
      </c>
      <c r="K157" s="82">
        <v>0</v>
      </c>
      <c r="L157" s="82">
        <v>0</v>
      </c>
      <c r="M157" s="82">
        <v>0</v>
      </c>
      <c r="N157" s="82">
        <v>0</v>
      </c>
      <c r="O157" s="82">
        <v>0</v>
      </c>
    </row>
    <row r="158" spans="1:15" ht="21.6" thickBot="1">
      <c r="A158" s="99">
        <v>29601</v>
      </c>
      <c r="B158" s="105" t="s">
        <v>106</v>
      </c>
      <c r="C158" s="101">
        <f t="shared" si="16"/>
        <v>0</v>
      </c>
      <c r="D158" s="91">
        <v>0</v>
      </c>
      <c r="E158" s="91">
        <v>0</v>
      </c>
      <c r="F158" s="91">
        <v>0</v>
      </c>
      <c r="G158" s="91">
        <v>0</v>
      </c>
      <c r="H158" s="91">
        <v>0</v>
      </c>
      <c r="I158" s="93">
        <v>0</v>
      </c>
      <c r="J158" s="82">
        <v>0</v>
      </c>
      <c r="K158" s="82">
        <v>0</v>
      </c>
      <c r="L158" s="82">
        <v>0</v>
      </c>
      <c r="M158" s="82">
        <v>0</v>
      </c>
      <c r="N158" s="82">
        <v>0</v>
      </c>
      <c r="O158" s="82">
        <v>0</v>
      </c>
    </row>
    <row r="159" spans="1:15" ht="21.6" thickBot="1">
      <c r="A159" s="99">
        <v>29602</v>
      </c>
      <c r="B159" s="105" t="s">
        <v>164</v>
      </c>
      <c r="C159" s="101">
        <f t="shared" si="16"/>
        <v>50000</v>
      </c>
      <c r="D159" s="91">
        <v>25000</v>
      </c>
      <c r="E159" s="91">
        <v>0</v>
      </c>
      <c r="F159" s="91">
        <v>0</v>
      </c>
      <c r="G159" s="91">
        <v>25000</v>
      </c>
      <c r="H159" s="91">
        <v>0</v>
      </c>
      <c r="I159" s="93">
        <v>0</v>
      </c>
      <c r="J159" s="82">
        <v>0</v>
      </c>
      <c r="K159" s="82">
        <v>0</v>
      </c>
      <c r="L159" s="82">
        <v>0</v>
      </c>
      <c r="M159" s="82">
        <v>0</v>
      </c>
      <c r="N159" s="82">
        <v>0</v>
      </c>
      <c r="O159" s="82">
        <v>0</v>
      </c>
    </row>
    <row r="160" spans="1:15" ht="31.8" thickBot="1">
      <c r="A160" s="128">
        <v>29801</v>
      </c>
      <c r="B160" s="105" t="s">
        <v>43</v>
      </c>
      <c r="C160" s="101">
        <f t="shared" ref="C160" si="19">SUM(D160:O160)</f>
        <v>0</v>
      </c>
      <c r="D160" s="91">
        <v>0</v>
      </c>
      <c r="E160" s="91">
        <v>0</v>
      </c>
      <c r="F160" s="91">
        <v>0</v>
      </c>
      <c r="G160" s="91">
        <v>0</v>
      </c>
      <c r="H160" s="91">
        <v>0</v>
      </c>
      <c r="I160" s="93">
        <v>0</v>
      </c>
      <c r="J160" s="82">
        <v>0</v>
      </c>
      <c r="K160" s="82">
        <v>0</v>
      </c>
      <c r="L160" s="82">
        <v>0</v>
      </c>
      <c r="M160" s="82">
        <v>0</v>
      </c>
      <c r="N160" s="82">
        <v>0</v>
      </c>
      <c r="O160" s="82">
        <v>0</v>
      </c>
    </row>
    <row r="161" spans="1:15" ht="21.6" thickBot="1">
      <c r="A161" s="99">
        <v>29901</v>
      </c>
      <c r="B161" s="106" t="s">
        <v>165</v>
      </c>
      <c r="C161" s="101">
        <f t="shared" si="16"/>
        <v>308100</v>
      </c>
      <c r="D161" s="91">
        <v>16100</v>
      </c>
      <c r="E161" s="91">
        <v>0</v>
      </c>
      <c r="F161" s="91">
        <v>0</v>
      </c>
      <c r="G161" s="91">
        <v>46000</v>
      </c>
      <c r="H161" s="91">
        <v>0</v>
      </c>
      <c r="I161" s="93">
        <v>0</v>
      </c>
      <c r="J161" s="82">
        <v>0</v>
      </c>
      <c r="K161" s="82">
        <v>246000</v>
      </c>
      <c r="L161" s="82">
        <v>0</v>
      </c>
      <c r="M161" s="82">
        <v>0</v>
      </c>
      <c r="N161" s="82">
        <v>0</v>
      </c>
      <c r="O161" s="82">
        <v>0</v>
      </c>
    </row>
    <row r="162" spans="1:15" ht="27" customHeight="1" thickBot="1">
      <c r="A162" s="144" t="s">
        <v>44</v>
      </c>
      <c r="B162" s="145"/>
      <c r="C162" s="19">
        <f t="shared" ref="C162:O162" si="20">SUM(C112:C161)</f>
        <v>2723767</v>
      </c>
      <c r="D162" s="120">
        <f t="shared" si="20"/>
        <v>714796</v>
      </c>
      <c r="E162" s="120">
        <f t="shared" si="20"/>
        <v>0</v>
      </c>
      <c r="F162" s="120">
        <f t="shared" si="20"/>
        <v>0</v>
      </c>
      <c r="G162" s="120">
        <f t="shared" si="20"/>
        <v>975470</v>
      </c>
      <c r="H162" s="120">
        <f t="shared" si="20"/>
        <v>134071</v>
      </c>
      <c r="I162" s="121">
        <f t="shared" si="20"/>
        <v>49549</v>
      </c>
      <c r="J162" s="122">
        <f t="shared" si="20"/>
        <v>56777</v>
      </c>
      <c r="K162" s="122">
        <f t="shared" si="20"/>
        <v>616974</v>
      </c>
      <c r="L162" s="122">
        <f t="shared" si="20"/>
        <v>68987</v>
      </c>
      <c r="M162" s="122">
        <f t="shared" si="20"/>
        <v>11724</v>
      </c>
      <c r="N162" s="122">
        <f t="shared" si="20"/>
        <v>4384</v>
      </c>
      <c r="O162" s="122">
        <f t="shared" si="20"/>
        <v>91035</v>
      </c>
    </row>
    <row r="163" spans="1:15" ht="26.25" customHeight="1" thickBot="1">
      <c r="A163" s="130" t="s">
        <v>131</v>
      </c>
      <c r="B163" s="131"/>
      <c r="C163" s="80">
        <f t="shared" ref="C163:O163" si="21">SUM(C58+C110+C162)</f>
        <v>5643650</v>
      </c>
      <c r="D163" s="80">
        <f t="shared" si="21"/>
        <v>714796</v>
      </c>
      <c r="E163" s="80">
        <f t="shared" si="21"/>
        <v>19044</v>
      </c>
      <c r="F163" s="80">
        <f t="shared" si="21"/>
        <v>383553</v>
      </c>
      <c r="G163" s="80">
        <f t="shared" si="21"/>
        <v>2297693</v>
      </c>
      <c r="H163" s="80">
        <f t="shared" si="21"/>
        <v>335052</v>
      </c>
      <c r="I163" s="78">
        <f t="shared" si="21"/>
        <v>280599</v>
      </c>
      <c r="J163" s="85">
        <f t="shared" si="21"/>
        <v>202320</v>
      </c>
      <c r="K163" s="85">
        <f t="shared" si="21"/>
        <v>724094</v>
      </c>
      <c r="L163" s="85">
        <f t="shared" si="21"/>
        <v>288754</v>
      </c>
      <c r="M163" s="85">
        <f t="shared" si="21"/>
        <v>190919</v>
      </c>
      <c r="N163" s="85">
        <f t="shared" si="21"/>
        <v>73791</v>
      </c>
      <c r="O163" s="85">
        <f t="shared" si="21"/>
        <v>133035</v>
      </c>
    </row>
    <row r="164" spans="1:15" ht="26.25" customHeight="1" thickBot="1">
      <c r="A164" s="25">
        <v>3000</v>
      </c>
      <c r="B164" s="9" t="s">
        <v>133</v>
      </c>
      <c r="C164" s="81" t="s">
        <v>1</v>
      </c>
      <c r="D164" s="81" t="s">
        <v>2</v>
      </c>
      <c r="E164" s="81" t="s">
        <v>80</v>
      </c>
      <c r="F164" s="81" t="s">
        <v>4</v>
      </c>
      <c r="G164" s="81" t="s">
        <v>5</v>
      </c>
      <c r="H164" s="81" t="s">
        <v>6</v>
      </c>
      <c r="I164" s="16" t="s">
        <v>7</v>
      </c>
      <c r="J164" s="86" t="s">
        <v>8</v>
      </c>
      <c r="K164" s="86" t="s">
        <v>9</v>
      </c>
      <c r="L164" s="86" t="s">
        <v>10</v>
      </c>
      <c r="M164" s="86" t="s">
        <v>81</v>
      </c>
      <c r="N164" s="86" t="s">
        <v>12</v>
      </c>
      <c r="O164" s="86" t="s">
        <v>13</v>
      </c>
    </row>
    <row r="165" spans="1:15" ht="24.75" customHeight="1" thickBot="1">
      <c r="A165" s="142" t="s">
        <v>127</v>
      </c>
      <c r="B165" s="143"/>
      <c r="C165" s="102"/>
      <c r="D165" s="34"/>
      <c r="E165" s="34"/>
      <c r="F165" s="34"/>
      <c r="G165" s="34"/>
      <c r="H165" s="34"/>
      <c r="I165" s="94"/>
      <c r="J165" s="83"/>
      <c r="K165" s="83"/>
      <c r="L165" s="83"/>
      <c r="M165" s="83"/>
      <c r="N165" s="83"/>
      <c r="O165" s="83"/>
    </row>
    <row r="166" spans="1:15" ht="21.6" thickBot="1">
      <c r="A166" s="107">
        <v>31101</v>
      </c>
      <c r="B166" s="104" t="s">
        <v>63</v>
      </c>
      <c r="C166" s="100">
        <f t="shared" ref="C166:C222" si="22">SUM(D166:O166)</f>
        <v>1600000</v>
      </c>
      <c r="D166" s="91">
        <v>0</v>
      </c>
      <c r="E166" s="91">
        <v>0</v>
      </c>
      <c r="F166" s="91">
        <v>0</v>
      </c>
      <c r="G166" s="91">
        <v>0</v>
      </c>
      <c r="H166" s="91">
        <v>0</v>
      </c>
      <c r="I166" s="93">
        <v>0</v>
      </c>
      <c r="J166" s="82">
        <v>0</v>
      </c>
      <c r="K166" s="82">
        <v>600000</v>
      </c>
      <c r="L166" s="82">
        <v>500000</v>
      </c>
      <c r="M166" s="82">
        <v>500000</v>
      </c>
      <c r="N166" s="82">
        <v>0</v>
      </c>
      <c r="O166" s="82">
        <v>0</v>
      </c>
    </row>
    <row r="167" spans="1:15" ht="21.6" thickBot="1">
      <c r="A167" s="99">
        <v>31201</v>
      </c>
      <c r="B167" s="105" t="s">
        <v>45</v>
      </c>
      <c r="C167" s="101">
        <f t="shared" si="22"/>
        <v>40000</v>
      </c>
      <c r="D167" s="91">
        <v>0</v>
      </c>
      <c r="E167" s="91">
        <v>0</v>
      </c>
      <c r="F167" s="91">
        <v>0</v>
      </c>
      <c r="G167" s="91">
        <v>6000</v>
      </c>
      <c r="H167" s="91">
        <v>10000</v>
      </c>
      <c r="I167" s="93">
        <v>6000</v>
      </c>
      <c r="J167" s="82">
        <v>0</v>
      </c>
      <c r="K167" s="82">
        <v>6000</v>
      </c>
      <c r="L167" s="82">
        <v>0</v>
      </c>
      <c r="M167" s="82">
        <v>6000</v>
      </c>
      <c r="N167" s="82">
        <v>0</v>
      </c>
      <c r="O167" s="82">
        <v>6000</v>
      </c>
    </row>
    <row r="168" spans="1:15" ht="21.6" thickBot="1">
      <c r="A168" s="99">
        <v>31301</v>
      </c>
      <c r="B168" s="105" t="s">
        <v>46</v>
      </c>
      <c r="C168" s="101">
        <f t="shared" si="22"/>
        <v>290358</v>
      </c>
      <c r="D168" s="91">
        <v>0</v>
      </c>
      <c r="E168" s="91">
        <v>0</v>
      </c>
      <c r="F168" s="91">
        <v>0</v>
      </c>
      <c r="G168" s="91">
        <v>0</v>
      </c>
      <c r="H168" s="91">
        <v>0</v>
      </c>
      <c r="I168" s="93">
        <v>0</v>
      </c>
      <c r="J168" s="82">
        <v>0</v>
      </c>
      <c r="K168" s="82">
        <v>0</v>
      </c>
      <c r="L168" s="82">
        <v>0</v>
      </c>
      <c r="M168" s="82">
        <v>100056</v>
      </c>
      <c r="N168" s="82">
        <v>94427</v>
      </c>
      <c r="O168" s="82">
        <v>95875</v>
      </c>
    </row>
    <row r="169" spans="1:15" ht="21.6" thickBot="1">
      <c r="A169" s="99">
        <v>31401</v>
      </c>
      <c r="B169" s="105" t="s">
        <v>47</v>
      </c>
      <c r="C169" s="101">
        <f t="shared" si="22"/>
        <v>0</v>
      </c>
      <c r="D169" s="91">
        <v>0</v>
      </c>
      <c r="E169" s="91">
        <v>0</v>
      </c>
      <c r="F169" s="91">
        <v>0</v>
      </c>
      <c r="G169" s="91">
        <v>0</v>
      </c>
      <c r="H169" s="91">
        <v>0</v>
      </c>
      <c r="I169" s="93">
        <v>0</v>
      </c>
      <c r="J169" s="82">
        <v>0</v>
      </c>
      <c r="K169" s="82">
        <v>0</v>
      </c>
      <c r="L169" s="82">
        <v>0</v>
      </c>
      <c r="M169" s="82">
        <v>0</v>
      </c>
      <c r="N169" s="82">
        <v>0</v>
      </c>
      <c r="O169" s="82">
        <v>0</v>
      </c>
    </row>
    <row r="170" spans="1:15" ht="21.6" thickBot="1">
      <c r="A170" s="99">
        <v>31701</v>
      </c>
      <c r="B170" s="105" t="s">
        <v>64</v>
      </c>
      <c r="C170" s="101">
        <f t="shared" si="22"/>
        <v>540000</v>
      </c>
      <c r="D170" s="91">
        <v>0</v>
      </c>
      <c r="E170" s="91">
        <v>0</v>
      </c>
      <c r="F170" s="91">
        <v>0</v>
      </c>
      <c r="G170" s="91">
        <v>60000</v>
      </c>
      <c r="H170" s="91">
        <v>60000</v>
      </c>
      <c r="I170" s="93">
        <v>60000</v>
      </c>
      <c r="J170" s="82">
        <v>60000</v>
      </c>
      <c r="K170" s="82">
        <v>60000</v>
      </c>
      <c r="L170" s="82">
        <v>60000</v>
      </c>
      <c r="M170" s="82">
        <v>60000</v>
      </c>
      <c r="N170" s="82">
        <v>60000</v>
      </c>
      <c r="O170" s="82">
        <v>60000</v>
      </c>
    </row>
    <row r="171" spans="1:15" ht="21.6" thickBot="1">
      <c r="A171" s="99">
        <v>31801</v>
      </c>
      <c r="B171" s="105" t="s">
        <v>48</v>
      </c>
      <c r="C171" s="101">
        <f t="shared" si="22"/>
        <v>2000</v>
      </c>
      <c r="D171" s="91">
        <v>0</v>
      </c>
      <c r="E171" s="91">
        <v>0</v>
      </c>
      <c r="F171" s="91">
        <v>500</v>
      </c>
      <c r="G171" s="91">
        <v>0</v>
      </c>
      <c r="H171" s="91">
        <v>500</v>
      </c>
      <c r="I171" s="93">
        <v>0</v>
      </c>
      <c r="J171" s="82">
        <v>0</v>
      </c>
      <c r="K171" s="82">
        <v>500</v>
      </c>
      <c r="L171" s="82">
        <v>0</v>
      </c>
      <c r="M171" s="82">
        <v>0</v>
      </c>
      <c r="N171" s="82">
        <v>500</v>
      </c>
      <c r="O171" s="82">
        <v>0</v>
      </c>
    </row>
    <row r="172" spans="1:15" ht="31.8" thickBot="1">
      <c r="A172" s="99">
        <v>32301</v>
      </c>
      <c r="B172" s="105" t="s">
        <v>90</v>
      </c>
      <c r="C172" s="101">
        <f t="shared" si="22"/>
        <v>0</v>
      </c>
      <c r="D172" s="91">
        <v>0</v>
      </c>
      <c r="E172" s="91">
        <v>0</v>
      </c>
      <c r="F172" s="91">
        <v>0</v>
      </c>
      <c r="G172" s="91">
        <v>0</v>
      </c>
      <c r="H172" s="91">
        <v>0</v>
      </c>
      <c r="I172" s="93">
        <v>0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>
        <v>0</v>
      </c>
    </row>
    <row r="173" spans="1:15" ht="21.6" thickBot="1">
      <c r="A173" s="99">
        <v>32302</v>
      </c>
      <c r="B173" s="105" t="s">
        <v>198</v>
      </c>
      <c r="C173" s="101">
        <f t="shared" ref="C173" si="23">SUM(D173:O173)</f>
        <v>0</v>
      </c>
      <c r="D173" s="91">
        <v>0</v>
      </c>
      <c r="E173" s="91">
        <v>0</v>
      </c>
      <c r="F173" s="91">
        <v>0</v>
      </c>
      <c r="G173" s="91">
        <v>0</v>
      </c>
      <c r="H173" s="91">
        <v>0</v>
      </c>
      <c r="I173" s="93">
        <v>0</v>
      </c>
      <c r="J173" s="82">
        <v>0</v>
      </c>
      <c r="K173" s="82">
        <v>0</v>
      </c>
      <c r="L173" s="82">
        <v>0</v>
      </c>
      <c r="M173" s="82">
        <v>0</v>
      </c>
      <c r="N173" s="82">
        <v>0</v>
      </c>
      <c r="O173" s="82">
        <v>0</v>
      </c>
    </row>
    <row r="174" spans="1:15" ht="21.6" thickBot="1">
      <c r="A174" s="99">
        <v>32501</v>
      </c>
      <c r="B174" s="105" t="s">
        <v>107</v>
      </c>
      <c r="C174" s="101">
        <f t="shared" si="22"/>
        <v>0</v>
      </c>
      <c r="D174" s="91">
        <v>0</v>
      </c>
      <c r="E174" s="91">
        <v>0</v>
      </c>
      <c r="F174" s="91">
        <v>0</v>
      </c>
      <c r="G174" s="91">
        <v>0</v>
      </c>
      <c r="H174" s="91">
        <v>0</v>
      </c>
      <c r="I174" s="93">
        <v>0</v>
      </c>
      <c r="J174" s="82">
        <v>0</v>
      </c>
      <c r="K174" s="82">
        <v>0</v>
      </c>
      <c r="L174" s="82">
        <v>0</v>
      </c>
      <c r="M174" s="82">
        <v>0</v>
      </c>
      <c r="N174" s="82">
        <v>0</v>
      </c>
      <c r="O174" s="82">
        <v>0</v>
      </c>
    </row>
    <row r="175" spans="1:15" ht="31.8" thickBot="1">
      <c r="A175" s="99">
        <v>32601</v>
      </c>
      <c r="B175" s="105" t="s">
        <v>108</v>
      </c>
      <c r="C175" s="101">
        <f t="shared" si="22"/>
        <v>0</v>
      </c>
      <c r="D175" s="91">
        <v>0</v>
      </c>
      <c r="E175" s="91">
        <v>0</v>
      </c>
      <c r="F175" s="91">
        <v>0</v>
      </c>
      <c r="G175" s="91">
        <v>0</v>
      </c>
      <c r="H175" s="91">
        <v>0</v>
      </c>
      <c r="I175" s="93">
        <v>0</v>
      </c>
      <c r="J175" s="82">
        <v>0</v>
      </c>
      <c r="K175" s="82">
        <v>0</v>
      </c>
      <c r="L175" s="82">
        <v>0</v>
      </c>
      <c r="M175" s="82">
        <v>0</v>
      </c>
      <c r="N175" s="82">
        <v>0</v>
      </c>
      <c r="O175" s="82">
        <v>0</v>
      </c>
    </row>
    <row r="176" spans="1:15" ht="21.6" thickBot="1">
      <c r="A176" s="99">
        <v>32701</v>
      </c>
      <c r="B176" s="105" t="s">
        <v>150</v>
      </c>
      <c r="C176" s="101">
        <f t="shared" si="22"/>
        <v>38400</v>
      </c>
      <c r="D176" s="91">
        <v>0</v>
      </c>
      <c r="E176" s="91">
        <v>14000</v>
      </c>
      <c r="F176" s="91">
        <v>14400</v>
      </c>
      <c r="G176" s="91">
        <v>5000</v>
      </c>
      <c r="H176" s="91">
        <v>0</v>
      </c>
      <c r="I176" s="93">
        <v>0</v>
      </c>
      <c r="J176" s="82">
        <v>0</v>
      </c>
      <c r="K176" s="82">
        <v>0</v>
      </c>
      <c r="L176" s="82">
        <v>5000</v>
      </c>
      <c r="M176" s="82">
        <v>0</v>
      </c>
      <c r="N176" s="82">
        <v>0</v>
      </c>
      <c r="O176" s="82">
        <v>0</v>
      </c>
    </row>
    <row r="177" spans="1:15" ht="21.6" thickBot="1">
      <c r="A177" s="99">
        <v>32702</v>
      </c>
      <c r="B177" s="105" t="s">
        <v>176</v>
      </c>
      <c r="C177" s="101">
        <f t="shared" si="22"/>
        <v>130000</v>
      </c>
      <c r="D177" s="91">
        <v>60000</v>
      </c>
      <c r="E177" s="91">
        <v>0</v>
      </c>
      <c r="F177" s="91">
        <v>70000</v>
      </c>
      <c r="G177" s="91">
        <v>0</v>
      </c>
      <c r="H177" s="91">
        <v>0</v>
      </c>
      <c r="I177" s="93">
        <v>0</v>
      </c>
      <c r="J177" s="82">
        <v>0</v>
      </c>
      <c r="K177" s="82">
        <v>0</v>
      </c>
      <c r="L177" s="82">
        <v>0</v>
      </c>
      <c r="M177" s="82">
        <v>0</v>
      </c>
      <c r="N177" s="82">
        <v>0</v>
      </c>
      <c r="O177" s="82">
        <v>0</v>
      </c>
    </row>
    <row r="178" spans="1:15" ht="21.6" thickBot="1">
      <c r="A178" s="99">
        <v>32801</v>
      </c>
      <c r="B178" s="105" t="s">
        <v>65</v>
      </c>
      <c r="C178" s="101">
        <f t="shared" si="22"/>
        <v>0</v>
      </c>
      <c r="D178" s="91">
        <v>0</v>
      </c>
      <c r="E178" s="91">
        <v>0</v>
      </c>
      <c r="F178" s="91">
        <v>0</v>
      </c>
      <c r="G178" s="91">
        <v>0</v>
      </c>
      <c r="H178" s="91">
        <v>0</v>
      </c>
      <c r="I178" s="93">
        <v>0</v>
      </c>
      <c r="J178" s="82">
        <v>0</v>
      </c>
      <c r="K178" s="82">
        <v>0</v>
      </c>
      <c r="L178" s="82">
        <v>0</v>
      </c>
      <c r="M178" s="82">
        <v>0</v>
      </c>
      <c r="N178" s="82">
        <v>0</v>
      </c>
      <c r="O178" s="82">
        <v>0</v>
      </c>
    </row>
    <row r="179" spans="1:15" ht="21.6" thickBot="1">
      <c r="A179" s="99">
        <v>32901</v>
      </c>
      <c r="B179" s="105" t="s">
        <v>166</v>
      </c>
      <c r="C179" s="101">
        <f t="shared" si="22"/>
        <v>0</v>
      </c>
      <c r="D179" s="91">
        <v>0</v>
      </c>
      <c r="E179" s="91">
        <v>0</v>
      </c>
      <c r="F179" s="91">
        <v>0</v>
      </c>
      <c r="G179" s="91">
        <v>0</v>
      </c>
      <c r="H179" s="91">
        <v>0</v>
      </c>
      <c r="I179" s="93">
        <v>0</v>
      </c>
      <c r="J179" s="82">
        <v>0</v>
      </c>
      <c r="K179" s="82">
        <v>0</v>
      </c>
      <c r="L179" s="82">
        <v>0</v>
      </c>
      <c r="M179" s="82">
        <v>0</v>
      </c>
      <c r="N179" s="82">
        <v>0</v>
      </c>
      <c r="O179" s="82">
        <v>0</v>
      </c>
    </row>
    <row r="180" spans="1:15" ht="21.6" thickBot="1">
      <c r="A180" s="99">
        <v>33101</v>
      </c>
      <c r="B180" s="105" t="s">
        <v>49</v>
      </c>
      <c r="C180" s="101">
        <f t="shared" si="22"/>
        <v>0</v>
      </c>
      <c r="D180" s="91">
        <v>0</v>
      </c>
      <c r="E180" s="91">
        <v>0</v>
      </c>
      <c r="F180" s="91">
        <v>0</v>
      </c>
      <c r="G180" s="91">
        <v>0</v>
      </c>
      <c r="H180" s="91">
        <v>0</v>
      </c>
      <c r="I180" s="93">
        <v>0</v>
      </c>
      <c r="J180" s="82">
        <v>0</v>
      </c>
      <c r="K180" s="82">
        <v>0</v>
      </c>
      <c r="L180" s="82">
        <v>0</v>
      </c>
      <c r="M180" s="82">
        <v>0</v>
      </c>
      <c r="N180" s="82">
        <v>0</v>
      </c>
      <c r="O180" s="82">
        <v>0</v>
      </c>
    </row>
    <row r="181" spans="1:15" ht="28.5" customHeight="1" thickBot="1">
      <c r="A181" s="99">
        <v>33201</v>
      </c>
      <c r="B181" s="105" t="s">
        <v>141</v>
      </c>
      <c r="C181" s="101">
        <f t="shared" si="22"/>
        <v>30000</v>
      </c>
      <c r="D181" s="91">
        <v>0</v>
      </c>
      <c r="E181" s="91">
        <v>0</v>
      </c>
      <c r="F181" s="91">
        <v>0</v>
      </c>
      <c r="G181" s="91">
        <v>0</v>
      </c>
      <c r="H181" s="91">
        <v>30000</v>
      </c>
      <c r="I181" s="93">
        <v>0</v>
      </c>
      <c r="J181" s="82">
        <v>0</v>
      </c>
      <c r="K181" s="82">
        <v>0</v>
      </c>
      <c r="L181" s="82">
        <v>0</v>
      </c>
      <c r="M181" s="82">
        <v>0</v>
      </c>
      <c r="N181" s="82">
        <v>0</v>
      </c>
      <c r="O181" s="82">
        <v>0</v>
      </c>
    </row>
    <row r="182" spans="1:15" ht="31.8" thickBot="1">
      <c r="A182" s="99">
        <v>33301</v>
      </c>
      <c r="B182" s="105" t="s">
        <v>50</v>
      </c>
      <c r="C182" s="109">
        <f t="shared" si="22"/>
        <v>8120</v>
      </c>
      <c r="D182" s="91">
        <v>0</v>
      </c>
      <c r="E182" s="91">
        <v>0</v>
      </c>
      <c r="F182" s="91">
        <v>0</v>
      </c>
      <c r="G182" s="91">
        <v>0</v>
      </c>
      <c r="H182" s="91">
        <v>8120</v>
      </c>
      <c r="I182" s="93">
        <v>0</v>
      </c>
      <c r="J182" s="82">
        <v>0</v>
      </c>
      <c r="K182" s="82">
        <v>0</v>
      </c>
      <c r="L182" s="82">
        <v>0</v>
      </c>
      <c r="M182" s="82">
        <v>0</v>
      </c>
      <c r="N182" s="82">
        <v>0</v>
      </c>
      <c r="O182" s="82">
        <v>0</v>
      </c>
    </row>
    <row r="183" spans="1:15" ht="21.6" thickBot="1">
      <c r="A183" s="99">
        <v>33401</v>
      </c>
      <c r="B183" s="105" t="s">
        <v>51</v>
      </c>
      <c r="C183" s="109">
        <f t="shared" ref="C183:C187" si="24">SUM(D183:O183)</f>
        <v>183125</v>
      </c>
      <c r="D183" s="91">
        <v>0</v>
      </c>
      <c r="E183" s="91">
        <v>0</v>
      </c>
      <c r="F183" s="91">
        <v>25825</v>
      </c>
      <c r="G183" s="91">
        <v>18306</v>
      </c>
      <c r="H183" s="91">
        <v>27100</v>
      </c>
      <c r="I183" s="93">
        <v>13094</v>
      </c>
      <c r="J183" s="82">
        <v>54800</v>
      </c>
      <c r="K183" s="82">
        <v>20000</v>
      </c>
      <c r="L183" s="82">
        <v>4000</v>
      </c>
      <c r="M183" s="82">
        <v>20000</v>
      </c>
      <c r="N183" s="82">
        <v>0</v>
      </c>
      <c r="O183" s="82">
        <v>0</v>
      </c>
    </row>
    <row r="184" spans="1:15" ht="21.6" thickBot="1">
      <c r="A184" s="99">
        <v>33501</v>
      </c>
      <c r="B184" s="105" t="s">
        <v>151</v>
      </c>
      <c r="C184" s="101">
        <f t="shared" si="24"/>
        <v>0</v>
      </c>
      <c r="D184" s="91">
        <v>0</v>
      </c>
      <c r="E184" s="91">
        <v>0</v>
      </c>
      <c r="F184" s="91">
        <v>0</v>
      </c>
      <c r="G184" s="91">
        <v>0</v>
      </c>
      <c r="H184" s="91">
        <v>0</v>
      </c>
      <c r="I184" s="93">
        <v>0</v>
      </c>
      <c r="J184" s="82">
        <v>0</v>
      </c>
      <c r="K184" s="82">
        <v>0</v>
      </c>
      <c r="L184" s="82">
        <v>0</v>
      </c>
      <c r="M184" s="82">
        <v>0</v>
      </c>
      <c r="N184" s="82">
        <v>0</v>
      </c>
      <c r="O184" s="82">
        <v>0</v>
      </c>
    </row>
    <row r="185" spans="1:15" ht="21.6" thickBot="1">
      <c r="A185" s="99">
        <v>33601</v>
      </c>
      <c r="B185" s="105" t="s">
        <v>92</v>
      </c>
      <c r="C185" s="109">
        <f t="shared" si="24"/>
        <v>0</v>
      </c>
      <c r="D185" s="91">
        <v>0</v>
      </c>
      <c r="E185" s="91">
        <v>0</v>
      </c>
      <c r="F185" s="91">
        <v>0</v>
      </c>
      <c r="G185" s="91">
        <v>0</v>
      </c>
      <c r="H185" s="91">
        <v>0</v>
      </c>
      <c r="I185" s="93">
        <v>0</v>
      </c>
      <c r="J185" s="82">
        <v>0</v>
      </c>
      <c r="K185" s="82">
        <v>0</v>
      </c>
      <c r="L185" s="82">
        <v>0</v>
      </c>
      <c r="M185" s="82">
        <v>0</v>
      </c>
      <c r="N185" s="82">
        <v>0</v>
      </c>
      <c r="O185" s="82">
        <v>0</v>
      </c>
    </row>
    <row r="186" spans="1:15" ht="21.6" thickBot="1">
      <c r="A186" s="99">
        <v>33602</v>
      </c>
      <c r="B186" s="105" t="s">
        <v>93</v>
      </c>
      <c r="C186" s="109">
        <f t="shared" si="24"/>
        <v>0</v>
      </c>
      <c r="D186" s="91">
        <v>0</v>
      </c>
      <c r="E186" s="91">
        <v>0</v>
      </c>
      <c r="F186" s="91">
        <v>0</v>
      </c>
      <c r="G186" s="91">
        <v>0</v>
      </c>
      <c r="H186" s="91">
        <v>0</v>
      </c>
      <c r="I186" s="93">
        <v>0</v>
      </c>
      <c r="J186" s="82">
        <v>0</v>
      </c>
      <c r="K186" s="82">
        <v>0</v>
      </c>
      <c r="L186" s="82">
        <v>0</v>
      </c>
      <c r="M186" s="82">
        <v>0</v>
      </c>
      <c r="N186" s="82">
        <v>0</v>
      </c>
      <c r="O186" s="82">
        <v>0</v>
      </c>
    </row>
    <row r="187" spans="1:15" ht="21.6" thickBot="1">
      <c r="A187" s="108">
        <v>33603</v>
      </c>
      <c r="B187" s="111" t="s">
        <v>66</v>
      </c>
      <c r="C187" s="109">
        <f t="shared" si="24"/>
        <v>42000</v>
      </c>
      <c r="D187" s="91">
        <v>0</v>
      </c>
      <c r="E187" s="91">
        <v>0</v>
      </c>
      <c r="F187" s="91">
        <v>6000</v>
      </c>
      <c r="G187" s="91">
        <v>10000</v>
      </c>
      <c r="H187" s="91">
        <v>1000</v>
      </c>
      <c r="I187" s="93">
        <v>0</v>
      </c>
      <c r="J187" s="82">
        <v>2000</v>
      </c>
      <c r="K187" s="82">
        <v>0</v>
      </c>
      <c r="L187" s="82">
        <v>9000</v>
      </c>
      <c r="M187" s="82">
        <v>5000</v>
      </c>
      <c r="N187" s="82">
        <v>9000</v>
      </c>
      <c r="O187" s="82">
        <v>0</v>
      </c>
    </row>
    <row r="188" spans="1:15" ht="21.6" thickBot="1">
      <c r="A188" s="108">
        <v>33801</v>
      </c>
      <c r="B188" s="111" t="s">
        <v>67</v>
      </c>
      <c r="C188" s="109">
        <f t="shared" si="22"/>
        <v>0</v>
      </c>
      <c r="D188" s="91">
        <v>0</v>
      </c>
      <c r="E188" s="91">
        <v>0</v>
      </c>
      <c r="F188" s="91">
        <v>0</v>
      </c>
      <c r="G188" s="91">
        <v>0</v>
      </c>
      <c r="H188" s="91">
        <v>0</v>
      </c>
      <c r="I188" s="93">
        <v>0</v>
      </c>
      <c r="J188" s="82">
        <v>0</v>
      </c>
      <c r="K188" s="82">
        <v>0</v>
      </c>
      <c r="L188" s="82">
        <v>0</v>
      </c>
      <c r="M188" s="82">
        <v>0</v>
      </c>
      <c r="N188" s="82">
        <v>0</v>
      </c>
      <c r="O188" s="82">
        <v>0</v>
      </c>
    </row>
    <row r="189" spans="1:15" ht="21.6" thickBot="1">
      <c r="A189" s="108">
        <v>33901</v>
      </c>
      <c r="B189" s="111" t="s">
        <v>91</v>
      </c>
      <c r="C189" s="109">
        <f t="shared" si="22"/>
        <v>0</v>
      </c>
      <c r="D189" s="91">
        <v>0</v>
      </c>
      <c r="E189" s="91">
        <v>0</v>
      </c>
      <c r="F189" s="91">
        <v>0</v>
      </c>
      <c r="G189" s="91">
        <v>0</v>
      </c>
      <c r="H189" s="91">
        <v>0</v>
      </c>
      <c r="I189" s="93">
        <v>0</v>
      </c>
      <c r="J189" s="82">
        <v>0</v>
      </c>
      <c r="K189" s="82">
        <v>0</v>
      </c>
      <c r="L189" s="82">
        <v>0</v>
      </c>
      <c r="M189" s="82">
        <v>0</v>
      </c>
      <c r="N189" s="82">
        <v>0</v>
      </c>
      <c r="O189" s="82">
        <v>0</v>
      </c>
    </row>
    <row r="190" spans="1:15" ht="31.8" thickBot="1">
      <c r="A190" s="99">
        <v>33902</v>
      </c>
      <c r="B190" s="112" t="s">
        <v>167</v>
      </c>
      <c r="C190" s="109">
        <f t="shared" ref="C190" si="25">SUM(D190:O190)</f>
        <v>0</v>
      </c>
      <c r="D190" s="91">
        <v>0</v>
      </c>
      <c r="E190" s="91">
        <v>0</v>
      </c>
      <c r="F190" s="91">
        <v>0</v>
      </c>
      <c r="G190" s="91">
        <v>0</v>
      </c>
      <c r="H190" s="91">
        <v>0</v>
      </c>
      <c r="I190" s="93">
        <v>0</v>
      </c>
      <c r="J190" s="82">
        <v>0</v>
      </c>
      <c r="K190" s="82">
        <v>0</v>
      </c>
      <c r="L190" s="82">
        <v>0</v>
      </c>
      <c r="M190" s="82">
        <v>0</v>
      </c>
      <c r="N190" s="82">
        <v>0</v>
      </c>
      <c r="O190" s="82">
        <v>0</v>
      </c>
    </row>
    <row r="191" spans="1:15" ht="21.6" thickBot="1">
      <c r="A191" s="99">
        <v>34101</v>
      </c>
      <c r="B191" s="112" t="s">
        <v>142</v>
      </c>
      <c r="C191" s="109">
        <f t="shared" si="22"/>
        <v>0</v>
      </c>
      <c r="D191" s="91">
        <v>0</v>
      </c>
      <c r="E191" s="91">
        <v>0</v>
      </c>
      <c r="F191" s="91">
        <v>0</v>
      </c>
      <c r="G191" s="91">
        <v>0</v>
      </c>
      <c r="H191" s="91">
        <v>0</v>
      </c>
      <c r="I191" s="93">
        <v>0</v>
      </c>
      <c r="J191" s="82">
        <v>0</v>
      </c>
      <c r="K191" s="82">
        <v>0</v>
      </c>
      <c r="L191" s="82">
        <v>0</v>
      </c>
      <c r="M191" s="82">
        <v>0</v>
      </c>
      <c r="N191" s="82">
        <v>0</v>
      </c>
      <c r="O191" s="82">
        <v>0</v>
      </c>
    </row>
    <row r="192" spans="1:15" ht="21.6" thickBot="1">
      <c r="A192" s="108">
        <v>34401</v>
      </c>
      <c r="B192" s="111" t="s">
        <v>168</v>
      </c>
      <c r="C192" s="109">
        <f t="shared" ref="C192" si="26">SUM(D192:O192)</f>
        <v>0</v>
      </c>
      <c r="D192" s="91">
        <v>0</v>
      </c>
      <c r="E192" s="91">
        <v>0</v>
      </c>
      <c r="F192" s="91">
        <v>0</v>
      </c>
      <c r="G192" s="91">
        <v>0</v>
      </c>
      <c r="H192" s="91">
        <v>0</v>
      </c>
      <c r="I192" s="93">
        <v>0</v>
      </c>
      <c r="J192" s="82">
        <v>0</v>
      </c>
      <c r="K192" s="82">
        <v>0</v>
      </c>
      <c r="L192" s="82">
        <v>0</v>
      </c>
      <c r="M192" s="82">
        <v>0</v>
      </c>
      <c r="N192" s="82">
        <v>0</v>
      </c>
      <c r="O192" s="82">
        <v>0</v>
      </c>
    </row>
    <row r="193" spans="1:15" ht="21.6" thickBot="1">
      <c r="A193" s="108">
        <v>34501</v>
      </c>
      <c r="B193" s="111" t="s">
        <v>52</v>
      </c>
      <c r="C193" s="109">
        <f t="shared" si="22"/>
        <v>100000</v>
      </c>
      <c r="D193" s="91">
        <v>0</v>
      </c>
      <c r="E193" s="91">
        <v>0</v>
      </c>
      <c r="F193" s="91">
        <v>0</v>
      </c>
      <c r="G193" s="91">
        <v>0</v>
      </c>
      <c r="H193" s="91">
        <v>100000</v>
      </c>
      <c r="I193" s="93">
        <v>0</v>
      </c>
      <c r="J193" s="82">
        <v>0</v>
      </c>
      <c r="K193" s="82">
        <v>0</v>
      </c>
      <c r="L193" s="82">
        <v>0</v>
      </c>
      <c r="M193" s="82">
        <v>0</v>
      </c>
      <c r="N193" s="82">
        <v>0</v>
      </c>
      <c r="O193" s="82">
        <v>0</v>
      </c>
    </row>
    <row r="194" spans="1:15" ht="21.6" thickBot="1">
      <c r="A194" s="99">
        <v>34701</v>
      </c>
      <c r="B194" s="105" t="s">
        <v>143</v>
      </c>
      <c r="C194" s="109">
        <f t="shared" si="22"/>
        <v>0</v>
      </c>
      <c r="D194" s="91">
        <v>0</v>
      </c>
      <c r="E194" s="91">
        <v>0</v>
      </c>
      <c r="F194" s="91">
        <v>0</v>
      </c>
      <c r="G194" s="91">
        <v>0</v>
      </c>
      <c r="H194" s="91">
        <v>0</v>
      </c>
      <c r="I194" s="93">
        <v>0</v>
      </c>
      <c r="J194" s="82">
        <v>0</v>
      </c>
      <c r="K194" s="82">
        <v>0</v>
      </c>
      <c r="L194" s="82">
        <v>0</v>
      </c>
      <c r="M194" s="82">
        <v>0</v>
      </c>
      <c r="N194" s="82">
        <v>0</v>
      </c>
      <c r="O194" s="82">
        <v>0</v>
      </c>
    </row>
    <row r="195" spans="1:15" ht="21.6" thickBot="1">
      <c r="A195" s="108">
        <v>34901</v>
      </c>
      <c r="B195" s="111" t="s">
        <v>94</v>
      </c>
      <c r="C195" s="109">
        <f t="shared" si="22"/>
        <v>0</v>
      </c>
      <c r="D195" s="91">
        <v>0</v>
      </c>
      <c r="E195" s="91">
        <v>0</v>
      </c>
      <c r="F195" s="91">
        <v>0</v>
      </c>
      <c r="G195" s="91">
        <v>0</v>
      </c>
      <c r="H195" s="91">
        <v>0</v>
      </c>
      <c r="I195" s="93">
        <v>0</v>
      </c>
      <c r="J195" s="82">
        <v>0</v>
      </c>
      <c r="K195" s="82">
        <v>0</v>
      </c>
      <c r="L195" s="82">
        <v>0</v>
      </c>
      <c r="M195" s="82">
        <v>0</v>
      </c>
      <c r="N195" s="82">
        <v>0</v>
      </c>
      <c r="O195" s="82">
        <v>0</v>
      </c>
    </row>
    <row r="196" spans="1:15" ht="21.6" thickBot="1">
      <c r="A196" s="99">
        <v>35101</v>
      </c>
      <c r="B196" s="105" t="s">
        <v>68</v>
      </c>
      <c r="C196" s="109">
        <f t="shared" si="22"/>
        <v>132136</v>
      </c>
      <c r="D196" s="91">
        <v>0</v>
      </c>
      <c r="E196" s="91">
        <v>0</v>
      </c>
      <c r="F196" s="91">
        <v>0</v>
      </c>
      <c r="G196" s="91">
        <v>0</v>
      </c>
      <c r="H196" s="91">
        <v>0</v>
      </c>
      <c r="I196" s="93">
        <v>132136</v>
      </c>
      <c r="J196" s="82">
        <v>0</v>
      </c>
      <c r="K196" s="82">
        <v>0</v>
      </c>
      <c r="L196" s="82">
        <v>0</v>
      </c>
      <c r="M196" s="82">
        <v>0</v>
      </c>
      <c r="N196" s="82">
        <v>0</v>
      </c>
      <c r="O196" s="82">
        <v>0</v>
      </c>
    </row>
    <row r="197" spans="1:15" ht="31.8" thickBot="1">
      <c r="A197" s="108">
        <v>35201</v>
      </c>
      <c r="B197" s="111" t="s">
        <v>95</v>
      </c>
      <c r="C197" s="109">
        <f t="shared" si="22"/>
        <v>0</v>
      </c>
      <c r="D197" s="91">
        <v>0</v>
      </c>
      <c r="E197" s="91">
        <v>0</v>
      </c>
      <c r="F197" s="91">
        <v>0</v>
      </c>
      <c r="G197" s="91">
        <v>0</v>
      </c>
      <c r="H197" s="91">
        <v>0</v>
      </c>
      <c r="I197" s="93">
        <v>0</v>
      </c>
      <c r="J197" s="82">
        <v>0</v>
      </c>
      <c r="K197" s="82">
        <v>0</v>
      </c>
      <c r="L197" s="82">
        <v>0</v>
      </c>
      <c r="M197" s="82">
        <v>0</v>
      </c>
      <c r="N197" s="82">
        <v>0</v>
      </c>
      <c r="O197" s="82">
        <v>0</v>
      </c>
    </row>
    <row r="198" spans="1:15" ht="31.8" thickBot="1">
      <c r="A198" s="108">
        <v>35301</v>
      </c>
      <c r="B198" s="111" t="s">
        <v>53</v>
      </c>
      <c r="C198" s="109">
        <f t="shared" si="22"/>
        <v>17028</v>
      </c>
      <c r="D198" s="91">
        <v>0</v>
      </c>
      <c r="E198" s="91">
        <v>0</v>
      </c>
      <c r="F198" s="91">
        <v>0</v>
      </c>
      <c r="G198" s="91">
        <v>17028</v>
      </c>
      <c r="H198" s="91">
        <v>0</v>
      </c>
      <c r="I198" s="93">
        <v>0</v>
      </c>
      <c r="J198" s="82">
        <v>0</v>
      </c>
      <c r="K198" s="82">
        <v>0</v>
      </c>
      <c r="L198" s="82">
        <v>0</v>
      </c>
      <c r="M198" s="82">
        <v>0</v>
      </c>
      <c r="N198" s="82">
        <v>0</v>
      </c>
      <c r="O198" s="82">
        <v>0</v>
      </c>
    </row>
    <row r="199" spans="1:15" ht="31.8" thickBot="1">
      <c r="A199" s="123">
        <v>35401</v>
      </c>
      <c r="B199" s="111" t="s">
        <v>169</v>
      </c>
      <c r="C199" s="109">
        <f t="shared" ref="C199" si="27">SUM(D199:O199)</f>
        <v>3000</v>
      </c>
      <c r="D199" s="91">
        <v>0</v>
      </c>
      <c r="E199" s="91">
        <v>0</v>
      </c>
      <c r="F199" s="91">
        <v>3000</v>
      </c>
      <c r="G199" s="91">
        <v>0</v>
      </c>
      <c r="H199" s="91">
        <v>0</v>
      </c>
      <c r="I199" s="93">
        <v>0</v>
      </c>
      <c r="J199" s="82">
        <v>0</v>
      </c>
      <c r="K199" s="82">
        <v>0</v>
      </c>
      <c r="L199" s="82">
        <v>0</v>
      </c>
      <c r="M199" s="82">
        <v>0</v>
      </c>
      <c r="N199" s="82">
        <v>0</v>
      </c>
      <c r="O199" s="82">
        <v>0</v>
      </c>
    </row>
    <row r="200" spans="1:15" ht="21.6" thickBot="1">
      <c r="A200" s="108">
        <v>35501</v>
      </c>
      <c r="B200" s="111" t="s">
        <v>69</v>
      </c>
      <c r="C200" s="109">
        <f t="shared" si="22"/>
        <v>50000</v>
      </c>
      <c r="D200" s="91">
        <v>0</v>
      </c>
      <c r="E200" s="91">
        <v>0</v>
      </c>
      <c r="F200" s="91">
        <v>0</v>
      </c>
      <c r="G200" s="91">
        <v>0</v>
      </c>
      <c r="H200" s="91">
        <v>50000</v>
      </c>
      <c r="I200" s="93">
        <v>0</v>
      </c>
      <c r="J200" s="82">
        <v>0</v>
      </c>
      <c r="K200" s="82">
        <v>0</v>
      </c>
      <c r="L200" s="82">
        <v>0</v>
      </c>
      <c r="M200" s="82">
        <v>0</v>
      </c>
      <c r="N200" s="82">
        <v>0</v>
      </c>
      <c r="O200" s="82">
        <v>0</v>
      </c>
    </row>
    <row r="201" spans="1:15" ht="31.8" thickBot="1">
      <c r="A201" s="108">
        <v>35601</v>
      </c>
      <c r="B201" s="111" t="s">
        <v>199</v>
      </c>
      <c r="C201" s="109">
        <f t="shared" ref="C201" si="28">SUM(D201:O201)</f>
        <v>0</v>
      </c>
      <c r="D201" s="91">
        <v>0</v>
      </c>
      <c r="E201" s="91">
        <v>0</v>
      </c>
      <c r="F201" s="91">
        <v>0</v>
      </c>
      <c r="G201" s="91">
        <v>0</v>
      </c>
      <c r="H201" s="91">
        <v>0</v>
      </c>
      <c r="I201" s="93">
        <v>0</v>
      </c>
      <c r="J201" s="82">
        <v>0</v>
      </c>
      <c r="K201" s="82">
        <v>0</v>
      </c>
      <c r="L201" s="82">
        <v>0</v>
      </c>
      <c r="M201" s="82">
        <v>0</v>
      </c>
      <c r="N201" s="82">
        <v>0</v>
      </c>
      <c r="O201" s="82">
        <v>0</v>
      </c>
    </row>
    <row r="202" spans="1:15" ht="47.4" thickBot="1">
      <c r="A202" s="108">
        <v>35701</v>
      </c>
      <c r="B202" s="111" t="s">
        <v>170</v>
      </c>
      <c r="C202" s="109">
        <f t="shared" si="22"/>
        <v>0</v>
      </c>
      <c r="D202" s="91">
        <v>0</v>
      </c>
      <c r="E202" s="91">
        <v>0</v>
      </c>
      <c r="F202" s="91">
        <v>0</v>
      </c>
      <c r="G202" s="91">
        <v>0</v>
      </c>
      <c r="H202" s="91">
        <v>0</v>
      </c>
      <c r="I202" s="93">
        <v>0</v>
      </c>
      <c r="J202" s="82">
        <v>0</v>
      </c>
      <c r="K202" s="82">
        <v>0</v>
      </c>
      <c r="L202" s="82">
        <v>0</v>
      </c>
      <c r="M202" s="82">
        <v>0</v>
      </c>
      <c r="N202" s="82">
        <v>0</v>
      </c>
      <c r="O202" s="82">
        <v>0</v>
      </c>
    </row>
    <row r="203" spans="1:15" ht="21.6" thickBot="1">
      <c r="A203" s="108">
        <v>35801</v>
      </c>
      <c r="B203" s="111" t="s">
        <v>54</v>
      </c>
      <c r="C203" s="109">
        <f t="shared" si="22"/>
        <v>55000</v>
      </c>
      <c r="D203" s="91">
        <v>0</v>
      </c>
      <c r="E203" s="91">
        <v>0</v>
      </c>
      <c r="F203" s="91">
        <v>0</v>
      </c>
      <c r="G203" s="91">
        <v>0</v>
      </c>
      <c r="H203" s="91">
        <v>0</v>
      </c>
      <c r="I203" s="93">
        <v>0</v>
      </c>
      <c r="J203" s="82">
        <v>0</v>
      </c>
      <c r="K203" s="82">
        <v>0</v>
      </c>
      <c r="L203" s="82">
        <v>0</v>
      </c>
      <c r="M203" s="82">
        <v>30000</v>
      </c>
      <c r="N203" s="82">
        <v>15000</v>
      </c>
      <c r="O203" s="82">
        <v>10000</v>
      </c>
    </row>
    <row r="204" spans="1:15" ht="21.6" thickBot="1">
      <c r="A204" s="108">
        <v>35901</v>
      </c>
      <c r="B204" s="111" t="s">
        <v>70</v>
      </c>
      <c r="C204" s="109">
        <f t="shared" si="22"/>
        <v>45000</v>
      </c>
      <c r="D204" s="91">
        <v>0</v>
      </c>
      <c r="E204" s="91">
        <v>0</v>
      </c>
      <c r="F204" s="91">
        <v>0</v>
      </c>
      <c r="G204" s="91">
        <v>0</v>
      </c>
      <c r="H204" s="91">
        <v>0</v>
      </c>
      <c r="I204" s="93">
        <v>0</v>
      </c>
      <c r="J204" s="82">
        <v>0</v>
      </c>
      <c r="K204" s="82">
        <v>0</v>
      </c>
      <c r="L204" s="82">
        <v>0</v>
      </c>
      <c r="M204" s="82">
        <v>15000</v>
      </c>
      <c r="N204" s="82">
        <v>15000</v>
      </c>
      <c r="O204" s="82">
        <v>15000</v>
      </c>
    </row>
    <row r="205" spans="1:15" ht="31.8" thickBot="1">
      <c r="A205" s="108">
        <v>36101</v>
      </c>
      <c r="B205" s="111" t="s">
        <v>55</v>
      </c>
      <c r="C205" s="109">
        <f t="shared" si="22"/>
        <v>0</v>
      </c>
      <c r="D205" s="91">
        <v>0</v>
      </c>
      <c r="E205" s="91">
        <v>0</v>
      </c>
      <c r="F205" s="91">
        <v>0</v>
      </c>
      <c r="G205" s="91">
        <v>0</v>
      </c>
      <c r="H205" s="91">
        <v>0</v>
      </c>
      <c r="I205" s="93">
        <v>0</v>
      </c>
      <c r="J205" s="82">
        <v>0</v>
      </c>
      <c r="K205" s="82">
        <v>0</v>
      </c>
      <c r="L205" s="82">
        <v>0</v>
      </c>
      <c r="M205" s="82">
        <v>0</v>
      </c>
      <c r="N205" s="82">
        <v>0</v>
      </c>
      <c r="O205" s="82">
        <v>0</v>
      </c>
    </row>
    <row r="206" spans="1:15" ht="31.8" thickBot="1">
      <c r="A206" s="108">
        <v>36103</v>
      </c>
      <c r="B206" s="111" t="s">
        <v>96</v>
      </c>
      <c r="C206" s="109">
        <f t="shared" si="22"/>
        <v>0</v>
      </c>
      <c r="D206" s="91">
        <v>0</v>
      </c>
      <c r="E206" s="91">
        <v>0</v>
      </c>
      <c r="F206" s="91">
        <v>0</v>
      </c>
      <c r="G206" s="91">
        <v>0</v>
      </c>
      <c r="H206" s="91">
        <v>0</v>
      </c>
      <c r="I206" s="93">
        <v>0</v>
      </c>
      <c r="J206" s="82">
        <v>0</v>
      </c>
      <c r="K206" s="82">
        <v>0</v>
      </c>
      <c r="L206" s="82">
        <v>0</v>
      </c>
      <c r="M206" s="82">
        <v>0</v>
      </c>
      <c r="N206" s="82">
        <v>0</v>
      </c>
      <c r="O206" s="82">
        <v>0</v>
      </c>
    </row>
    <row r="207" spans="1:15" ht="31.8" thickBot="1">
      <c r="A207" s="108">
        <v>36104</v>
      </c>
      <c r="B207" s="111" t="s">
        <v>71</v>
      </c>
      <c r="C207" s="109">
        <f t="shared" si="22"/>
        <v>13300</v>
      </c>
      <c r="D207" s="91">
        <v>0</v>
      </c>
      <c r="E207" s="91">
        <v>0</v>
      </c>
      <c r="F207" s="91">
        <v>3300</v>
      </c>
      <c r="G207" s="91">
        <v>0</v>
      </c>
      <c r="H207" s="91">
        <v>0</v>
      </c>
      <c r="I207" s="93">
        <v>10000</v>
      </c>
      <c r="J207" s="82">
        <v>0</v>
      </c>
      <c r="K207" s="82">
        <v>0</v>
      </c>
      <c r="L207" s="82">
        <v>0</v>
      </c>
      <c r="M207" s="82">
        <v>0</v>
      </c>
      <c r="N207" s="82">
        <v>0</v>
      </c>
      <c r="O207" s="82">
        <v>0</v>
      </c>
    </row>
    <row r="208" spans="1:15" ht="21.6" thickBot="1">
      <c r="A208" s="108">
        <v>36202</v>
      </c>
      <c r="B208" s="111" t="s">
        <v>56</v>
      </c>
      <c r="C208" s="109">
        <f t="shared" si="22"/>
        <v>21000</v>
      </c>
      <c r="D208" s="91">
        <v>0</v>
      </c>
      <c r="E208" s="91">
        <v>0</v>
      </c>
      <c r="F208" s="91">
        <v>4000</v>
      </c>
      <c r="G208" s="91">
        <v>0</v>
      </c>
      <c r="H208" s="91">
        <v>5500</v>
      </c>
      <c r="I208" s="93">
        <v>11500</v>
      </c>
      <c r="J208" s="82">
        <v>0</v>
      </c>
      <c r="K208" s="82">
        <v>0</v>
      </c>
      <c r="L208" s="82">
        <v>0</v>
      </c>
      <c r="M208" s="82">
        <v>0</v>
      </c>
      <c r="N208" s="82">
        <v>0</v>
      </c>
      <c r="O208" s="82">
        <v>0</v>
      </c>
    </row>
    <row r="209" spans="1:15" ht="21.6" thickBot="1">
      <c r="A209" s="108">
        <v>36401</v>
      </c>
      <c r="B209" s="111" t="s">
        <v>171</v>
      </c>
      <c r="C209" s="101">
        <f t="shared" ref="C209:C210" si="29">SUM(D209:O209)</f>
        <v>0</v>
      </c>
      <c r="D209" s="91">
        <v>0</v>
      </c>
      <c r="E209" s="91">
        <v>0</v>
      </c>
      <c r="F209" s="91">
        <v>0</v>
      </c>
      <c r="G209" s="91">
        <v>0</v>
      </c>
      <c r="H209" s="91">
        <v>0</v>
      </c>
      <c r="I209" s="93">
        <v>0</v>
      </c>
      <c r="J209" s="82">
        <v>0</v>
      </c>
      <c r="K209" s="82">
        <v>0</v>
      </c>
      <c r="L209" s="82">
        <v>0</v>
      </c>
      <c r="M209" s="82">
        <v>0</v>
      </c>
      <c r="N209" s="82">
        <v>0</v>
      </c>
      <c r="O209" s="82">
        <v>0</v>
      </c>
    </row>
    <row r="210" spans="1:15" ht="31.8" thickBot="1">
      <c r="A210" s="108">
        <v>36601</v>
      </c>
      <c r="B210" s="111" t="s">
        <v>172</v>
      </c>
      <c r="C210" s="101">
        <f t="shared" si="29"/>
        <v>0</v>
      </c>
      <c r="D210" s="91">
        <v>0</v>
      </c>
      <c r="E210" s="91">
        <v>0</v>
      </c>
      <c r="F210" s="91">
        <v>0</v>
      </c>
      <c r="G210" s="91">
        <v>0</v>
      </c>
      <c r="H210" s="91">
        <v>0</v>
      </c>
      <c r="I210" s="93">
        <v>0</v>
      </c>
      <c r="J210" s="82">
        <v>0</v>
      </c>
      <c r="K210" s="82">
        <v>0</v>
      </c>
      <c r="L210" s="82">
        <v>0</v>
      </c>
      <c r="M210" s="82">
        <v>0</v>
      </c>
      <c r="N210" s="82">
        <v>0</v>
      </c>
      <c r="O210" s="82">
        <v>0</v>
      </c>
    </row>
    <row r="211" spans="1:15" ht="21.6" thickBot="1">
      <c r="A211" s="108">
        <v>37101</v>
      </c>
      <c r="B211" s="111" t="s">
        <v>97</v>
      </c>
      <c r="C211" s="101">
        <f t="shared" si="22"/>
        <v>267230</v>
      </c>
      <c r="D211" s="91">
        <v>0</v>
      </c>
      <c r="E211" s="91">
        <v>0</v>
      </c>
      <c r="F211" s="91">
        <v>29888</v>
      </c>
      <c r="G211" s="91">
        <v>50830</v>
      </c>
      <c r="H211" s="91">
        <v>39000</v>
      </c>
      <c r="I211" s="93">
        <v>35000</v>
      </c>
      <c r="J211" s="82">
        <v>18000</v>
      </c>
      <c r="K211" s="82">
        <v>28000</v>
      </c>
      <c r="L211" s="82">
        <v>29624</v>
      </c>
      <c r="M211" s="82">
        <v>18000</v>
      </c>
      <c r="N211" s="82">
        <v>18888</v>
      </c>
      <c r="O211" s="82">
        <v>0</v>
      </c>
    </row>
    <row r="212" spans="1:15" ht="21.6" thickBot="1">
      <c r="A212" s="108">
        <v>37102</v>
      </c>
      <c r="B212" s="111" t="s">
        <v>173</v>
      </c>
      <c r="C212" s="101">
        <f t="shared" si="22"/>
        <v>0</v>
      </c>
      <c r="D212" s="91">
        <v>0</v>
      </c>
      <c r="E212" s="91">
        <v>0</v>
      </c>
      <c r="F212" s="91">
        <v>0</v>
      </c>
      <c r="G212" s="91">
        <v>0</v>
      </c>
      <c r="H212" s="91">
        <v>0</v>
      </c>
      <c r="I212" s="93">
        <v>0</v>
      </c>
      <c r="J212" s="82">
        <v>0</v>
      </c>
      <c r="K212" s="82">
        <v>0</v>
      </c>
      <c r="L212" s="82">
        <v>0</v>
      </c>
      <c r="M212" s="82">
        <v>0</v>
      </c>
      <c r="N212" s="82">
        <v>0</v>
      </c>
      <c r="O212" s="82">
        <v>0</v>
      </c>
    </row>
    <row r="213" spans="1:15" ht="21.6" thickBot="1">
      <c r="A213" s="108">
        <v>37201</v>
      </c>
      <c r="B213" s="111" t="s">
        <v>57</v>
      </c>
      <c r="C213" s="101">
        <f t="shared" si="22"/>
        <v>52664</v>
      </c>
      <c r="D213" s="91">
        <v>0</v>
      </c>
      <c r="E213" s="91">
        <v>2896</v>
      </c>
      <c r="F213" s="91">
        <v>5696</v>
      </c>
      <c r="G213" s="91">
        <v>11290</v>
      </c>
      <c r="H213" s="91">
        <v>5094</v>
      </c>
      <c r="I213" s="93">
        <v>0</v>
      </c>
      <c r="J213" s="82">
        <v>5400</v>
      </c>
      <c r="K213" s="82">
        <v>1400</v>
      </c>
      <c r="L213" s="82">
        <v>5400</v>
      </c>
      <c r="M213" s="82">
        <v>8296</v>
      </c>
      <c r="N213" s="82">
        <v>4296</v>
      </c>
      <c r="O213" s="82">
        <v>2896</v>
      </c>
    </row>
    <row r="214" spans="1:15" ht="21.6" thickBot="1">
      <c r="A214" s="99">
        <v>37202</v>
      </c>
      <c r="B214" s="113" t="s">
        <v>152</v>
      </c>
      <c r="C214" s="101">
        <f t="shared" si="22"/>
        <v>0</v>
      </c>
      <c r="D214" s="91">
        <v>0</v>
      </c>
      <c r="E214" s="91">
        <v>0</v>
      </c>
      <c r="F214" s="91">
        <v>0</v>
      </c>
      <c r="G214" s="91">
        <v>0</v>
      </c>
      <c r="H214" s="91">
        <v>0</v>
      </c>
      <c r="I214" s="93">
        <v>0</v>
      </c>
      <c r="J214" s="82">
        <v>0</v>
      </c>
      <c r="K214" s="82">
        <v>0</v>
      </c>
      <c r="L214" s="82">
        <v>0</v>
      </c>
      <c r="M214" s="82">
        <v>0</v>
      </c>
      <c r="N214" s="82">
        <v>0</v>
      </c>
      <c r="O214" s="82">
        <v>0</v>
      </c>
    </row>
    <row r="215" spans="1:15" ht="21.6" thickBot="1">
      <c r="A215" s="99">
        <v>37301</v>
      </c>
      <c r="B215" s="113" t="s">
        <v>144</v>
      </c>
      <c r="C215" s="101">
        <f t="shared" si="22"/>
        <v>0</v>
      </c>
      <c r="D215" s="91">
        <v>0</v>
      </c>
      <c r="E215" s="91">
        <v>0</v>
      </c>
      <c r="F215" s="91">
        <v>0</v>
      </c>
      <c r="G215" s="91">
        <v>0</v>
      </c>
      <c r="H215" s="91">
        <v>0</v>
      </c>
      <c r="I215" s="93">
        <v>0</v>
      </c>
      <c r="J215" s="82">
        <v>0</v>
      </c>
      <c r="K215" s="82">
        <v>0</v>
      </c>
      <c r="L215" s="82">
        <v>0</v>
      </c>
      <c r="M215" s="82">
        <v>0</v>
      </c>
      <c r="N215" s="82">
        <v>0</v>
      </c>
      <c r="O215" s="82">
        <v>0</v>
      </c>
    </row>
    <row r="216" spans="1:15" ht="21.6" thickBot="1">
      <c r="A216" s="108">
        <v>37501</v>
      </c>
      <c r="B216" s="111" t="s">
        <v>58</v>
      </c>
      <c r="C216" s="101">
        <f t="shared" si="22"/>
        <v>213200</v>
      </c>
      <c r="D216" s="91">
        <v>0</v>
      </c>
      <c r="E216" s="91">
        <v>3480</v>
      </c>
      <c r="F216" s="91">
        <v>19246</v>
      </c>
      <c r="G216" s="91">
        <v>18732</v>
      </c>
      <c r="H216" s="91">
        <v>15040</v>
      </c>
      <c r="I216" s="93">
        <v>12730</v>
      </c>
      <c r="J216" s="82">
        <v>12016</v>
      </c>
      <c r="K216" s="82">
        <v>26120</v>
      </c>
      <c r="L216" s="82">
        <v>33240</v>
      </c>
      <c r="M216" s="82">
        <v>45606</v>
      </c>
      <c r="N216" s="82">
        <v>21260</v>
      </c>
      <c r="O216" s="82">
        <v>5730</v>
      </c>
    </row>
    <row r="217" spans="1:15" ht="21.6" thickBot="1">
      <c r="A217" s="108">
        <v>37601</v>
      </c>
      <c r="B217" s="111" t="s">
        <v>99</v>
      </c>
      <c r="C217" s="101">
        <f t="shared" si="22"/>
        <v>0</v>
      </c>
      <c r="D217" s="91">
        <v>0</v>
      </c>
      <c r="E217" s="91">
        <v>0</v>
      </c>
      <c r="F217" s="91">
        <v>0</v>
      </c>
      <c r="G217" s="91">
        <v>0</v>
      </c>
      <c r="H217" s="91">
        <v>0</v>
      </c>
      <c r="I217" s="93">
        <v>0</v>
      </c>
      <c r="J217" s="82">
        <v>0</v>
      </c>
      <c r="K217" s="82">
        <v>0</v>
      </c>
      <c r="L217" s="82">
        <v>0</v>
      </c>
      <c r="M217" s="82">
        <v>0</v>
      </c>
      <c r="N217" s="82">
        <v>0</v>
      </c>
      <c r="O217" s="82">
        <v>0</v>
      </c>
    </row>
    <row r="218" spans="1:15" ht="21.6" thickBot="1">
      <c r="A218" s="108">
        <v>37801</v>
      </c>
      <c r="B218" s="111" t="s">
        <v>59</v>
      </c>
      <c r="C218" s="101">
        <f t="shared" si="22"/>
        <v>0</v>
      </c>
      <c r="D218" s="91">
        <v>0</v>
      </c>
      <c r="E218" s="91">
        <v>0</v>
      </c>
      <c r="F218" s="91">
        <v>0</v>
      </c>
      <c r="G218" s="91">
        <v>0</v>
      </c>
      <c r="H218" s="91">
        <v>0</v>
      </c>
      <c r="I218" s="93">
        <v>0</v>
      </c>
      <c r="J218" s="82">
        <v>0</v>
      </c>
      <c r="K218" s="82">
        <v>0</v>
      </c>
      <c r="L218" s="82">
        <v>0</v>
      </c>
      <c r="M218" s="82">
        <v>0</v>
      </c>
      <c r="N218" s="82">
        <v>0</v>
      </c>
      <c r="O218" s="82">
        <v>0</v>
      </c>
    </row>
    <row r="219" spans="1:15" ht="21.6" thickBot="1">
      <c r="A219" s="108">
        <v>38201</v>
      </c>
      <c r="B219" s="111" t="s">
        <v>60</v>
      </c>
      <c r="C219" s="101">
        <f t="shared" si="22"/>
        <v>541800</v>
      </c>
      <c r="D219" s="91">
        <v>0</v>
      </c>
      <c r="E219" s="91">
        <v>0</v>
      </c>
      <c r="F219" s="91">
        <v>82400</v>
      </c>
      <c r="G219" s="91">
        <v>222500</v>
      </c>
      <c r="H219" s="91">
        <v>60500</v>
      </c>
      <c r="I219" s="93">
        <v>52500</v>
      </c>
      <c r="J219" s="82">
        <v>36400</v>
      </c>
      <c r="K219" s="82">
        <v>2500</v>
      </c>
      <c r="L219" s="82">
        <v>37000</v>
      </c>
      <c r="M219" s="82">
        <v>28000</v>
      </c>
      <c r="N219" s="82">
        <v>17500</v>
      </c>
      <c r="O219" s="82">
        <v>2500</v>
      </c>
    </row>
    <row r="220" spans="1:15" ht="21.6" thickBot="1">
      <c r="A220" s="108">
        <v>38301</v>
      </c>
      <c r="B220" s="111" t="s">
        <v>100</v>
      </c>
      <c r="C220" s="101">
        <f t="shared" si="22"/>
        <v>0</v>
      </c>
      <c r="D220" s="91">
        <v>0</v>
      </c>
      <c r="E220" s="91">
        <v>0</v>
      </c>
      <c r="F220" s="91">
        <v>0</v>
      </c>
      <c r="G220" s="91">
        <v>0</v>
      </c>
      <c r="H220" s="91">
        <v>0</v>
      </c>
      <c r="I220" s="93">
        <v>0</v>
      </c>
      <c r="J220" s="82">
        <v>0</v>
      </c>
      <c r="K220" s="82">
        <v>0</v>
      </c>
      <c r="L220" s="82">
        <v>0</v>
      </c>
      <c r="M220" s="82">
        <v>0</v>
      </c>
      <c r="N220" s="82">
        <v>0</v>
      </c>
      <c r="O220" s="82">
        <v>0</v>
      </c>
    </row>
    <row r="221" spans="1:15" ht="21.6" thickBot="1">
      <c r="A221" s="99">
        <v>38501</v>
      </c>
      <c r="B221" s="105" t="s">
        <v>61</v>
      </c>
      <c r="C221" s="101">
        <f t="shared" si="22"/>
        <v>37500</v>
      </c>
      <c r="D221" s="91">
        <v>0</v>
      </c>
      <c r="E221" s="91">
        <v>0</v>
      </c>
      <c r="F221" s="91">
        <v>1500</v>
      </c>
      <c r="G221" s="91">
        <v>4000</v>
      </c>
      <c r="H221" s="91">
        <v>4000</v>
      </c>
      <c r="I221" s="93">
        <v>4000</v>
      </c>
      <c r="J221" s="82">
        <v>4000</v>
      </c>
      <c r="K221" s="82">
        <v>4000</v>
      </c>
      <c r="L221" s="82">
        <v>4000</v>
      </c>
      <c r="M221" s="82">
        <v>4000</v>
      </c>
      <c r="N221" s="82">
        <v>4000</v>
      </c>
      <c r="O221" s="82">
        <v>4000</v>
      </c>
    </row>
    <row r="222" spans="1:15" ht="21.6" thickBot="1">
      <c r="A222" s="99">
        <v>39201</v>
      </c>
      <c r="B222" s="105" t="s">
        <v>62</v>
      </c>
      <c r="C222" s="101">
        <f t="shared" si="22"/>
        <v>2000</v>
      </c>
      <c r="D222" s="91">
        <v>0</v>
      </c>
      <c r="E222" s="91">
        <v>0</v>
      </c>
      <c r="F222" s="91">
        <v>0</v>
      </c>
      <c r="G222" s="91">
        <v>0</v>
      </c>
      <c r="H222" s="91">
        <v>2000</v>
      </c>
      <c r="I222" s="93">
        <v>0</v>
      </c>
      <c r="J222" s="82">
        <v>0</v>
      </c>
      <c r="K222" s="82">
        <v>0</v>
      </c>
      <c r="L222" s="82">
        <v>0</v>
      </c>
      <c r="M222" s="82">
        <v>0</v>
      </c>
      <c r="N222" s="82">
        <v>0</v>
      </c>
      <c r="O222" s="82">
        <v>0</v>
      </c>
    </row>
    <row r="223" spans="1:15" ht="21.6" thickBot="1">
      <c r="A223" s="99">
        <v>39601</v>
      </c>
      <c r="B223" s="105" t="s">
        <v>101</v>
      </c>
      <c r="C223" s="101">
        <f t="shared" ref="C223" si="30">SUM(D223:O223)</f>
        <v>6000</v>
      </c>
      <c r="D223" s="91">
        <v>0</v>
      </c>
      <c r="E223" s="91">
        <v>0</v>
      </c>
      <c r="F223" s="91">
        <v>0</v>
      </c>
      <c r="G223" s="91">
        <v>0</v>
      </c>
      <c r="H223" s="91">
        <v>6000</v>
      </c>
      <c r="I223" s="93">
        <v>0</v>
      </c>
      <c r="J223" s="82">
        <v>0</v>
      </c>
      <c r="K223" s="82">
        <v>0</v>
      </c>
      <c r="L223" s="82">
        <v>0</v>
      </c>
      <c r="M223" s="82">
        <v>0</v>
      </c>
      <c r="N223" s="82">
        <v>0</v>
      </c>
      <c r="O223" s="82">
        <v>0</v>
      </c>
    </row>
    <row r="224" spans="1:15" ht="26.25" customHeight="1" thickBot="1">
      <c r="A224" s="144" t="s">
        <v>128</v>
      </c>
      <c r="B224" s="145"/>
      <c r="C224" s="20">
        <f t="shared" ref="C224:O224" si="31">SUM(C166:C223)</f>
        <v>4460861</v>
      </c>
      <c r="D224" s="19">
        <f t="shared" si="31"/>
        <v>60000</v>
      </c>
      <c r="E224" s="19">
        <f t="shared" si="31"/>
        <v>20376</v>
      </c>
      <c r="F224" s="19">
        <f t="shared" si="31"/>
        <v>265755</v>
      </c>
      <c r="G224" s="19">
        <f t="shared" si="31"/>
        <v>423686</v>
      </c>
      <c r="H224" s="19">
        <f t="shared" si="31"/>
        <v>423854</v>
      </c>
      <c r="I224" s="17">
        <f t="shared" si="31"/>
        <v>336960</v>
      </c>
      <c r="J224" s="87">
        <f t="shared" si="31"/>
        <v>192616</v>
      </c>
      <c r="K224" s="87">
        <f t="shared" si="31"/>
        <v>748520</v>
      </c>
      <c r="L224" s="87">
        <f t="shared" si="31"/>
        <v>687264</v>
      </c>
      <c r="M224" s="87">
        <f t="shared" si="31"/>
        <v>839958</v>
      </c>
      <c r="N224" s="87">
        <f t="shared" si="31"/>
        <v>259871</v>
      </c>
      <c r="O224" s="87">
        <f t="shared" si="31"/>
        <v>202001</v>
      </c>
    </row>
    <row r="225" spans="1:15" ht="21.6" thickBot="1">
      <c r="A225" s="32"/>
      <c r="B225" s="97" t="s">
        <v>118</v>
      </c>
      <c r="C225" s="103"/>
      <c r="D225" s="32"/>
      <c r="E225" s="32"/>
      <c r="F225" s="32"/>
      <c r="G225" s="32"/>
      <c r="H225" s="32"/>
      <c r="I225" s="95"/>
      <c r="J225" s="84"/>
      <c r="K225" s="84"/>
      <c r="L225" s="84"/>
      <c r="M225" s="84"/>
      <c r="N225" s="84"/>
      <c r="O225" s="84"/>
    </row>
    <row r="226" spans="1:15" ht="21.6" thickBot="1">
      <c r="A226" s="107">
        <v>31101</v>
      </c>
      <c r="B226" s="104" t="s">
        <v>63</v>
      </c>
      <c r="C226" s="100">
        <f t="shared" ref="C226:C283" si="32">SUM(D226:O226)</f>
        <v>1600000</v>
      </c>
      <c r="D226" s="91">
        <v>0</v>
      </c>
      <c r="E226" s="91">
        <v>0</v>
      </c>
      <c r="F226" s="91">
        <v>0</v>
      </c>
      <c r="G226" s="91">
        <v>0</v>
      </c>
      <c r="H226" s="91">
        <v>600000</v>
      </c>
      <c r="I226" s="93">
        <v>500000</v>
      </c>
      <c r="J226" s="82">
        <v>500000</v>
      </c>
      <c r="K226" s="82">
        <v>0</v>
      </c>
      <c r="L226" s="82">
        <v>0</v>
      </c>
      <c r="M226" s="82">
        <v>0</v>
      </c>
      <c r="N226" s="82">
        <v>0</v>
      </c>
      <c r="O226" s="82">
        <v>0</v>
      </c>
    </row>
    <row r="227" spans="1:15" ht="21.6" thickBot="1">
      <c r="A227" s="99">
        <v>31201</v>
      </c>
      <c r="B227" s="105" t="s">
        <v>45</v>
      </c>
      <c r="C227" s="101">
        <f t="shared" si="32"/>
        <v>35000</v>
      </c>
      <c r="D227" s="91">
        <v>0</v>
      </c>
      <c r="E227" s="91">
        <v>0</v>
      </c>
      <c r="F227" s="91">
        <v>7000</v>
      </c>
      <c r="G227" s="91">
        <v>0</v>
      </c>
      <c r="H227" s="91">
        <v>7000</v>
      </c>
      <c r="I227" s="93">
        <v>0</v>
      </c>
      <c r="J227" s="82">
        <v>7000</v>
      </c>
      <c r="K227" s="82">
        <v>0</v>
      </c>
      <c r="L227" s="82">
        <v>7000</v>
      </c>
      <c r="M227" s="82">
        <v>0</v>
      </c>
      <c r="N227" s="82">
        <v>7000</v>
      </c>
      <c r="O227" s="82">
        <v>0</v>
      </c>
    </row>
    <row r="228" spans="1:15" ht="21.6" thickBot="1">
      <c r="A228" s="99">
        <v>31301</v>
      </c>
      <c r="B228" s="105" t="s">
        <v>46</v>
      </c>
      <c r="C228" s="101">
        <f t="shared" si="32"/>
        <v>466495</v>
      </c>
      <c r="D228" s="91">
        <v>0</v>
      </c>
      <c r="E228" s="91">
        <v>0</v>
      </c>
      <c r="F228" s="91">
        <v>0</v>
      </c>
      <c r="G228" s="91">
        <v>0</v>
      </c>
      <c r="H228" s="91">
        <v>90000</v>
      </c>
      <c r="I228" s="93">
        <v>86137</v>
      </c>
      <c r="J228" s="82">
        <v>95875</v>
      </c>
      <c r="K228" s="82">
        <v>94427</v>
      </c>
      <c r="L228" s="82">
        <v>100056</v>
      </c>
      <c r="M228" s="82">
        <v>0</v>
      </c>
      <c r="N228" s="82">
        <v>0</v>
      </c>
      <c r="O228" s="82">
        <v>0</v>
      </c>
    </row>
    <row r="229" spans="1:15" ht="21.6" thickBot="1">
      <c r="A229" s="99">
        <v>31401</v>
      </c>
      <c r="B229" s="105" t="s">
        <v>47</v>
      </c>
      <c r="C229" s="101">
        <f t="shared" si="32"/>
        <v>0</v>
      </c>
      <c r="D229" s="91">
        <v>0</v>
      </c>
      <c r="E229" s="91">
        <v>0</v>
      </c>
      <c r="F229" s="91">
        <v>0</v>
      </c>
      <c r="G229" s="91">
        <v>0</v>
      </c>
      <c r="H229" s="91">
        <v>0</v>
      </c>
      <c r="I229" s="93">
        <v>0</v>
      </c>
      <c r="J229" s="82">
        <v>0</v>
      </c>
      <c r="K229" s="82">
        <v>0</v>
      </c>
      <c r="L229" s="82">
        <v>0</v>
      </c>
      <c r="M229" s="82">
        <v>0</v>
      </c>
      <c r="N229" s="82">
        <v>0</v>
      </c>
      <c r="O229" s="82">
        <v>0</v>
      </c>
    </row>
    <row r="230" spans="1:15" ht="21.6" thickBot="1">
      <c r="A230" s="99">
        <v>31701</v>
      </c>
      <c r="B230" s="105" t="s">
        <v>64</v>
      </c>
      <c r="C230" s="101">
        <f t="shared" si="32"/>
        <v>539000</v>
      </c>
      <c r="D230" s="91">
        <v>0</v>
      </c>
      <c r="E230" s="91">
        <v>0</v>
      </c>
      <c r="F230" s="91">
        <v>0</v>
      </c>
      <c r="G230" s="91">
        <v>59000</v>
      </c>
      <c r="H230" s="91">
        <v>60000</v>
      </c>
      <c r="I230" s="93">
        <v>60000</v>
      </c>
      <c r="J230" s="82">
        <v>60000</v>
      </c>
      <c r="K230" s="82">
        <v>60000</v>
      </c>
      <c r="L230" s="82">
        <v>60000</v>
      </c>
      <c r="M230" s="82">
        <v>60000</v>
      </c>
      <c r="N230" s="82">
        <v>60000</v>
      </c>
      <c r="O230" s="82">
        <v>60000</v>
      </c>
    </row>
    <row r="231" spans="1:15" ht="21.6" thickBot="1">
      <c r="A231" s="99">
        <v>31801</v>
      </c>
      <c r="B231" s="105" t="s">
        <v>48</v>
      </c>
      <c r="C231" s="101">
        <f t="shared" si="32"/>
        <v>82000</v>
      </c>
      <c r="D231" s="91">
        <v>0</v>
      </c>
      <c r="E231" s="91">
        <v>0</v>
      </c>
      <c r="F231" s="91">
        <v>500</v>
      </c>
      <c r="G231" s="91">
        <v>0</v>
      </c>
      <c r="H231" s="91">
        <v>50500</v>
      </c>
      <c r="I231" s="93">
        <v>0</v>
      </c>
      <c r="J231" s="82">
        <v>30000</v>
      </c>
      <c r="K231" s="82">
        <v>500</v>
      </c>
      <c r="L231" s="82">
        <v>0</v>
      </c>
      <c r="M231" s="82">
        <v>0</v>
      </c>
      <c r="N231" s="82">
        <v>500</v>
      </c>
      <c r="O231" s="82">
        <v>0</v>
      </c>
    </row>
    <row r="232" spans="1:15" ht="31.8" thickBot="1">
      <c r="A232" s="99">
        <v>32301</v>
      </c>
      <c r="B232" s="105" t="s">
        <v>90</v>
      </c>
      <c r="C232" s="101">
        <f t="shared" si="32"/>
        <v>0</v>
      </c>
      <c r="D232" s="91">
        <v>0</v>
      </c>
      <c r="E232" s="91">
        <v>0</v>
      </c>
      <c r="F232" s="91">
        <v>0</v>
      </c>
      <c r="G232" s="91">
        <v>0</v>
      </c>
      <c r="H232" s="91">
        <v>0</v>
      </c>
      <c r="I232" s="93">
        <v>0</v>
      </c>
      <c r="J232" s="82">
        <v>0</v>
      </c>
      <c r="K232" s="82">
        <v>0</v>
      </c>
      <c r="L232" s="82">
        <v>0</v>
      </c>
      <c r="M232" s="82">
        <v>0</v>
      </c>
      <c r="N232" s="82">
        <v>0</v>
      </c>
      <c r="O232" s="82">
        <v>0</v>
      </c>
    </row>
    <row r="233" spans="1:15" ht="30.75" customHeight="1" thickBot="1">
      <c r="A233" s="99">
        <v>32302</v>
      </c>
      <c r="B233" s="105" t="s">
        <v>198</v>
      </c>
      <c r="C233" s="101">
        <f t="shared" si="32"/>
        <v>0</v>
      </c>
      <c r="D233" s="91">
        <v>0</v>
      </c>
      <c r="E233" s="91">
        <v>0</v>
      </c>
      <c r="F233" s="91">
        <v>0</v>
      </c>
      <c r="G233" s="91">
        <v>0</v>
      </c>
      <c r="H233" s="91">
        <v>0</v>
      </c>
      <c r="I233" s="93">
        <v>0</v>
      </c>
      <c r="J233" s="82">
        <v>0</v>
      </c>
      <c r="K233" s="82">
        <v>0</v>
      </c>
      <c r="L233" s="82">
        <v>0</v>
      </c>
      <c r="M233" s="82">
        <v>0</v>
      </c>
      <c r="N233" s="82">
        <v>0</v>
      </c>
      <c r="O233" s="82">
        <v>0</v>
      </c>
    </row>
    <row r="234" spans="1:15" ht="21.6" thickBot="1">
      <c r="A234" s="99">
        <v>32501</v>
      </c>
      <c r="B234" s="105" t="s">
        <v>107</v>
      </c>
      <c r="C234" s="101">
        <f t="shared" si="32"/>
        <v>0</v>
      </c>
      <c r="D234" s="91">
        <v>0</v>
      </c>
      <c r="E234" s="91">
        <v>0</v>
      </c>
      <c r="F234" s="91">
        <v>0</v>
      </c>
      <c r="G234" s="91">
        <v>0</v>
      </c>
      <c r="H234" s="91">
        <v>0</v>
      </c>
      <c r="I234" s="93">
        <v>0</v>
      </c>
      <c r="J234" s="82">
        <v>0</v>
      </c>
      <c r="K234" s="82">
        <v>0</v>
      </c>
      <c r="L234" s="82">
        <v>0</v>
      </c>
      <c r="M234" s="82">
        <v>0</v>
      </c>
      <c r="N234" s="82">
        <v>0</v>
      </c>
      <c r="O234" s="82">
        <v>0</v>
      </c>
    </row>
    <row r="235" spans="1:15" ht="31.8" thickBot="1">
      <c r="A235" s="99">
        <v>32601</v>
      </c>
      <c r="B235" s="105" t="s">
        <v>108</v>
      </c>
      <c r="C235" s="101">
        <f t="shared" si="32"/>
        <v>0</v>
      </c>
      <c r="D235" s="91">
        <v>0</v>
      </c>
      <c r="E235" s="91">
        <v>0</v>
      </c>
      <c r="F235" s="91">
        <v>0</v>
      </c>
      <c r="G235" s="91">
        <v>0</v>
      </c>
      <c r="H235" s="91">
        <v>0</v>
      </c>
      <c r="I235" s="93">
        <v>0</v>
      </c>
      <c r="J235" s="82">
        <v>0</v>
      </c>
      <c r="K235" s="82">
        <v>0</v>
      </c>
      <c r="L235" s="82">
        <v>0</v>
      </c>
      <c r="M235" s="82">
        <v>0</v>
      </c>
      <c r="N235" s="82">
        <v>0</v>
      </c>
      <c r="O235" s="82">
        <v>0</v>
      </c>
    </row>
    <row r="236" spans="1:15" ht="21.6" thickBot="1">
      <c r="A236" s="99">
        <v>32701</v>
      </c>
      <c r="B236" s="105" t="s">
        <v>174</v>
      </c>
      <c r="C236" s="101">
        <f t="shared" si="32"/>
        <v>21000</v>
      </c>
      <c r="D236" s="91">
        <v>0</v>
      </c>
      <c r="E236" s="91">
        <v>0</v>
      </c>
      <c r="F236" s="91">
        <v>21000</v>
      </c>
      <c r="G236" s="91">
        <v>0</v>
      </c>
      <c r="H236" s="91">
        <v>0</v>
      </c>
      <c r="I236" s="93">
        <v>0</v>
      </c>
      <c r="J236" s="82">
        <v>0</v>
      </c>
      <c r="K236" s="82">
        <v>0</v>
      </c>
      <c r="L236" s="82">
        <v>0</v>
      </c>
      <c r="M236" s="82">
        <v>0</v>
      </c>
      <c r="N236" s="82">
        <v>0</v>
      </c>
      <c r="O236" s="82">
        <v>0</v>
      </c>
    </row>
    <row r="237" spans="1:15" ht="21.6" thickBot="1">
      <c r="A237" s="99">
        <v>32702</v>
      </c>
      <c r="B237" s="105" t="s">
        <v>176</v>
      </c>
      <c r="C237" s="101">
        <f t="shared" ref="C237" si="33">SUM(D237:O237)</f>
        <v>195400</v>
      </c>
      <c r="D237" s="91">
        <v>0</v>
      </c>
      <c r="E237" s="91">
        <v>0</v>
      </c>
      <c r="F237" s="91">
        <v>41000</v>
      </c>
      <c r="G237" s="91">
        <v>70000</v>
      </c>
      <c r="H237" s="91">
        <v>500</v>
      </c>
      <c r="I237" s="93">
        <v>500</v>
      </c>
      <c r="J237" s="82">
        <v>35900</v>
      </c>
      <c r="K237" s="82">
        <v>17500</v>
      </c>
      <c r="L237" s="82">
        <v>500</v>
      </c>
      <c r="M237" s="82">
        <v>500</v>
      </c>
      <c r="N237" s="82">
        <v>28500</v>
      </c>
      <c r="O237" s="82">
        <v>500</v>
      </c>
    </row>
    <row r="238" spans="1:15" ht="21.6" thickBot="1">
      <c r="A238" s="99">
        <v>32801</v>
      </c>
      <c r="B238" s="105" t="s">
        <v>65</v>
      </c>
      <c r="C238" s="101">
        <f t="shared" si="32"/>
        <v>0</v>
      </c>
      <c r="D238" s="91">
        <v>0</v>
      </c>
      <c r="E238" s="91">
        <v>0</v>
      </c>
      <c r="F238" s="91">
        <v>0</v>
      </c>
      <c r="G238" s="91">
        <v>0</v>
      </c>
      <c r="H238" s="91">
        <v>0</v>
      </c>
      <c r="I238" s="93">
        <v>0</v>
      </c>
      <c r="J238" s="82">
        <v>0</v>
      </c>
      <c r="K238" s="82">
        <v>0</v>
      </c>
      <c r="L238" s="82">
        <v>0</v>
      </c>
      <c r="M238" s="82">
        <v>0</v>
      </c>
      <c r="N238" s="82">
        <v>0</v>
      </c>
      <c r="O238" s="82">
        <v>0</v>
      </c>
    </row>
    <row r="239" spans="1:15" ht="21.6" thickBot="1">
      <c r="A239" s="99">
        <v>32901</v>
      </c>
      <c r="B239" s="105" t="s">
        <v>166</v>
      </c>
      <c r="C239" s="101">
        <f t="shared" si="32"/>
        <v>0</v>
      </c>
      <c r="D239" s="91">
        <v>0</v>
      </c>
      <c r="E239" s="91">
        <v>0</v>
      </c>
      <c r="F239" s="91">
        <v>0</v>
      </c>
      <c r="G239" s="91">
        <v>0</v>
      </c>
      <c r="H239" s="91">
        <v>0</v>
      </c>
      <c r="I239" s="93">
        <v>0</v>
      </c>
      <c r="J239" s="82">
        <v>0</v>
      </c>
      <c r="K239" s="82">
        <v>0</v>
      </c>
      <c r="L239" s="82">
        <v>0</v>
      </c>
      <c r="M239" s="82">
        <v>0</v>
      </c>
      <c r="N239" s="82">
        <v>0</v>
      </c>
      <c r="O239" s="82">
        <v>0</v>
      </c>
    </row>
    <row r="240" spans="1:15" ht="21.6" thickBot="1">
      <c r="A240" s="99">
        <v>33101</v>
      </c>
      <c r="B240" s="105" t="s">
        <v>49</v>
      </c>
      <c r="C240" s="101">
        <f t="shared" ref="C240:C246" si="34">SUM(D240:O240)</f>
        <v>174000</v>
      </c>
      <c r="D240" s="91">
        <v>0</v>
      </c>
      <c r="E240" s="91">
        <v>0</v>
      </c>
      <c r="F240" s="91">
        <v>40000</v>
      </c>
      <c r="G240" s="91">
        <v>9000</v>
      </c>
      <c r="H240" s="91">
        <v>0</v>
      </c>
      <c r="I240" s="93">
        <v>0</v>
      </c>
      <c r="J240" s="82">
        <v>0</v>
      </c>
      <c r="K240" s="82">
        <v>65000</v>
      </c>
      <c r="L240" s="82">
        <v>0</v>
      </c>
      <c r="M240" s="82">
        <v>60000</v>
      </c>
      <c r="N240" s="82">
        <v>0</v>
      </c>
      <c r="O240" s="82">
        <v>0</v>
      </c>
    </row>
    <row r="241" spans="1:15" ht="29.25" customHeight="1" thickBot="1">
      <c r="A241" s="99">
        <v>33201</v>
      </c>
      <c r="B241" s="105" t="s">
        <v>141</v>
      </c>
      <c r="C241" s="101">
        <f t="shared" si="34"/>
        <v>0</v>
      </c>
      <c r="D241" s="91">
        <v>0</v>
      </c>
      <c r="E241" s="91">
        <v>0</v>
      </c>
      <c r="F241" s="91">
        <v>0</v>
      </c>
      <c r="G241" s="91">
        <v>0</v>
      </c>
      <c r="H241" s="91">
        <v>0</v>
      </c>
      <c r="I241" s="93">
        <v>0</v>
      </c>
      <c r="J241" s="82">
        <v>0</v>
      </c>
      <c r="K241" s="82">
        <v>0</v>
      </c>
      <c r="L241" s="82">
        <v>0</v>
      </c>
      <c r="M241" s="82">
        <v>0</v>
      </c>
      <c r="N241" s="82">
        <v>0</v>
      </c>
      <c r="O241" s="82">
        <v>0</v>
      </c>
    </row>
    <row r="242" spans="1:15" ht="31.8" thickBot="1">
      <c r="A242" s="99">
        <v>33301</v>
      </c>
      <c r="B242" s="105" t="s">
        <v>50</v>
      </c>
      <c r="C242" s="101">
        <f t="shared" si="34"/>
        <v>0</v>
      </c>
      <c r="D242" s="91">
        <v>0</v>
      </c>
      <c r="E242" s="91">
        <v>0</v>
      </c>
      <c r="F242" s="91">
        <v>0</v>
      </c>
      <c r="G242" s="91">
        <v>0</v>
      </c>
      <c r="H242" s="91">
        <v>0</v>
      </c>
      <c r="I242" s="93">
        <v>0</v>
      </c>
      <c r="J242" s="82">
        <v>0</v>
      </c>
      <c r="K242" s="82">
        <v>0</v>
      </c>
      <c r="L242" s="82">
        <v>0</v>
      </c>
      <c r="M242" s="82">
        <v>0</v>
      </c>
      <c r="N242" s="82">
        <v>0</v>
      </c>
      <c r="O242" s="82">
        <v>0</v>
      </c>
    </row>
    <row r="243" spans="1:15" ht="21.6" thickBot="1">
      <c r="A243" s="99">
        <v>33401</v>
      </c>
      <c r="B243" s="105" t="s">
        <v>51</v>
      </c>
      <c r="C243" s="109">
        <f t="shared" si="34"/>
        <v>319106</v>
      </c>
      <c r="D243" s="91">
        <v>0</v>
      </c>
      <c r="E243" s="91">
        <v>0</v>
      </c>
      <c r="F243" s="91">
        <v>23400</v>
      </c>
      <c r="G243" s="91">
        <v>60056</v>
      </c>
      <c r="H243" s="91">
        <v>47408</v>
      </c>
      <c r="I243" s="93">
        <v>30037</v>
      </c>
      <c r="J243" s="82">
        <v>58056</v>
      </c>
      <c r="K243" s="82">
        <v>0</v>
      </c>
      <c r="L243" s="82">
        <v>40056</v>
      </c>
      <c r="M243" s="82">
        <v>30037</v>
      </c>
      <c r="N243" s="82">
        <v>30056</v>
      </c>
      <c r="O243" s="82">
        <v>0</v>
      </c>
    </row>
    <row r="244" spans="1:15" ht="21.6" thickBot="1">
      <c r="A244" s="99">
        <v>33501</v>
      </c>
      <c r="B244" s="105" t="s">
        <v>151</v>
      </c>
      <c r="C244" s="101">
        <f t="shared" si="34"/>
        <v>0</v>
      </c>
      <c r="D244" s="91">
        <v>0</v>
      </c>
      <c r="E244" s="91">
        <v>0</v>
      </c>
      <c r="F244" s="91">
        <v>0</v>
      </c>
      <c r="G244" s="91">
        <v>0</v>
      </c>
      <c r="H244" s="91">
        <v>0</v>
      </c>
      <c r="I244" s="93">
        <v>0</v>
      </c>
      <c r="J244" s="82">
        <v>0</v>
      </c>
      <c r="K244" s="82">
        <v>0</v>
      </c>
      <c r="L244" s="82">
        <v>0</v>
      </c>
      <c r="M244" s="82">
        <v>0</v>
      </c>
      <c r="N244" s="82">
        <v>0</v>
      </c>
      <c r="O244" s="82">
        <v>0</v>
      </c>
    </row>
    <row r="245" spans="1:15" ht="21.6" thickBot="1">
      <c r="A245" s="99">
        <v>33601</v>
      </c>
      <c r="B245" s="105" t="s">
        <v>92</v>
      </c>
      <c r="C245" s="109">
        <f t="shared" si="34"/>
        <v>0</v>
      </c>
      <c r="D245" s="91">
        <v>0</v>
      </c>
      <c r="E245" s="91">
        <v>0</v>
      </c>
      <c r="F245" s="91">
        <v>0</v>
      </c>
      <c r="G245" s="91">
        <v>0</v>
      </c>
      <c r="H245" s="91">
        <v>0</v>
      </c>
      <c r="I245" s="93">
        <v>0</v>
      </c>
      <c r="J245" s="82">
        <v>0</v>
      </c>
      <c r="K245" s="82">
        <v>0</v>
      </c>
      <c r="L245" s="82">
        <v>0</v>
      </c>
      <c r="M245" s="82">
        <v>0</v>
      </c>
      <c r="N245" s="82">
        <v>0</v>
      </c>
      <c r="O245" s="82">
        <v>0</v>
      </c>
    </row>
    <row r="246" spans="1:15" ht="21.6" thickBot="1">
      <c r="A246" s="99">
        <v>33602</v>
      </c>
      <c r="B246" s="105" t="s">
        <v>93</v>
      </c>
      <c r="C246" s="109">
        <f t="shared" si="34"/>
        <v>0</v>
      </c>
      <c r="D246" s="91">
        <v>0</v>
      </c>
      <c r="E246" s="91">
        <v>0</v>
      </c>
      <c r="F246" s="91">
        <v>0</v>
      </c>
      <c r="G246" s="91">
        <v>0</v>
      </c>
      <c r="H246" s="91">
        <v>0</v>
      </c>
      <c r="I246" s="93">
        <v>0</v>
      </c>
      <c r="J246" s="82">
        <v>0</v>
      </c>
      <c r="K246" s="82">
        <v>0</v>
      </c>
      <c r="L246" s="82">
        <v>0</v>
      </c>
      <c r="M246" s="82">
        <v>0</v>
      </c>
      <c r="N246" s="82">
        <v>0</v>
      </c>
      <c r="O246" s="82">
        <v>0</v>
      </c>
    </row>
    <row r="247" spans="1:15" ht="21.6" thickBot="1">
      <c r="A247" s="108">
        <v>33603</v>
      </c>
      <c r="B247" s="111" t="s">
        <v>66</v>
      </c>
      <c r="C247" s="101">
        <f t="shared" si="32"/>
        <v>135400</v>
      </c>
      <c r="D247" s="91">
        <v>0</v>
      </c>
      <c r="E247" s="91">
        <v>0</v>
      </c>
      <c r="F247" s="91">
        <v>19400</v>
      </c>
      <c r="G247" s="91">
        <v>23000</v>
      </c>
      <c r="H247" s="91">
        <v>23000</v>
      </c>
      <c r="I247" s="93">
        <v>45000</v>
      </c>
      <c r="J247" s="82">
        <v>2000</v>
      </c>
      <c r="K247" s="82">
        <v>0</v>
      </c>
      <c r="L247" s="82">
        <v>9000</v>
      </c>
      <c r="M247" s="82">
        <v>5000</v>
      </c>
      <c r="N247" s="82">
        <v>9000</v>
      </c>
      <c r="O247" s="82">
        <v>0</v>
      </c>
    </row>
    <row r="248" spans="1:15" ht="21.6" thickBot="1">
      <c r="A248" s="108">
        <v>33801</v>
      </c>
      <c r="B248" s="111" t="s">
        <v>67</v>
      </c>
      <c r="C248" s="101">
        <f t="shared" si="32"/>
        <v>0</v>
      </c>
      <c r="D248" s="91">
        <v>0</v>
      </c>
      <c r="E248" s="91">
        <v>0</v>
      </c>
      <c r="F248" s="91">
        <v>0</v>
      </c>
      <c r="G248" s="91">
        <v>0</v>
      </c>
      <c r="H248" s="91">
        <v>0</v>
      </c>
      <c r="I248" s="93">
        <v>0</v>
      </c>
      <c r="J248" s="82">
        <v>0</v>
      </c>
      <c r="K248" s="82">
        <v>0</v>
      </c>
      <c r="L248" s="82">
        <v>0</v>
      </c>
      <c r="M248" s="82">
        <v>0</v>
      </c>
      <c r="N248" s="82">
        <v>0</v>
      </c>
      <c r="O248" s="82">
        <v>0</v>
      </c>
    </row>
    <row r="249" spans="1:15" ht="21.6" thickBot="1">
      <c r="A249" s="108">
        <v>33901</v>
      </c>
      <c r="B249" s="111" t="s">
        <v>91</v>
      </c>
      <c r="C249" s="101">
        <f t="shared" si="32"/>
        <v>4300</v>
      </c>
      <c r="D249" s="91">
        <v>0</v>
      </c>
      <c r="E249" s="91">
        <v>0</v>
      </c>
      <c r="F249" s="91">
        <v>0</v>
      </c>
      <c r="G249" s="91">
        <v>4300</v>
      </c>
      <c r="H249" s="91">
        <v>0</v>
      </c>
      <c r="I249" s="93">
        <v>0</v>
      </c>
      <c r="J249" s="82">
        <v>0</v>
      </c>
      <c r="K249" s="82">
        <v>0</v>
      </c>
      <c r="L249" s="82">
        <v>0</v>
      </c>
      <c r="M249" s="82">
        <v>0</v>
      </c>
      <c r="N249" s="82">
        <v>0</v>
      </c>
      <c r="O249" s="82">
        <v>0</v>
      </c>
    </row>
    <row r="250" spans="1:15" ht="31.8" thickBot="1">
      <c r="A250" s="99">
        <v>33902</v>
      </c>
      <c r="B250" s="112" t="s">
        <v>167</v>
      </c>
      <c r="C250" s="109">
        <f t="shared" si="32"/>
        <v>0</v>
      </c>
      <c r="D250" s="91">
        <v>0</v>
      </c>
      <c r="E250" s="91">
        <v>0</v>
      </c>
      <c r="F250" s="91">
        <v>0</v>
      </c>
      <c r="G250" s="91">
        <v>0</v>
      </c>
      <c r="H250" s="91">
        <v>0</v>
      </c>
      <c r="I250" s="93">
        <v>0</v>
      </c>
      <c r="J250" s="82">
        <v>0</v>
      </c>
      <c r="K250" s="82">
        <v>0</v>
      </c>
      <c r="L250" s="82">
        <v>0</v>
      </c>
      <c r="M250" s="82">
        <v>0</v>
      </c>
      <c r="N250" s="82">
        <v>0</v>
      </c>
      <c r="O250" s="82">
        <v>0</v>
      </c>
    </row>
    <row r="251" spans="1:15" ht="21.6" thickBot="1">
      <c r="A251" s="99">
        <v>34101</v>
      </c>
      <c r="B251" s="112" t="s">
        <v>142</v>
      </c>
      <c r="C251" s="109">
        <f t="shared" si="32"/>
        <v>1000</v>
      </c>
      <c r="D251" s="91">
        <v>0</v>
      </c>
      <c r="E251" s="91">
        <v>0</v>
      </c>
      <c r="F251" s="91">
        <v>1000</v>
      </c>
      <c r="G251" s="91">
        <v>0</v>
      </c>
      <c r="H251" s="91">
        <v>0</v>
      </c>
      <c r="I251" s="93">
        <v>0</v>
      </c>
      <c r="J251" s="82">
        <v>0</v>
      </c>
      <c r="K251" s="82">
        <v>0</v>
      </c>
      <c r="L251" s="82">
        <v>0</v>
      </c>
      <c r="M251" s="82">
        <v>0</v>
      </c>
      <c r="N251" s="82">
        <v>0</v>
      </c>
      <c r="O251" s="82">
        <v>0</v>
      </c>
    </row>
    <row r="252" spans="1:15" ht="21.6" thickBot="1">
      <c r="A252" s="123">
        <v>34401</v>
      </c>
      <c r="B252" s="111" t="s">
        <v>168</v>
      </c>
      <c r="C252" s="109">
        <f t="shared" si="32"/>
        <v>110000</v>
      </c>
      <c r="D252" s="91">
        <v>0</v>
      </c>
      <c r="E252" s="91">
        <v>0</v>
      </c>
      <c r="F252" s="91">
        <v>0</v>
      </c>
      <c r="G252" s="91">
        <v>0</v>
      </c>
      <c r="H252" s="91">
        <v>0</v>
      </c>
      <c r="I252" s="93">
        <v>0</v>
      </c>
      <c r="J252" s="82">
        <v>0</v>
      </c>
      <c r="K252" s="82">
        <v>0</v>
      </c>
      <c r="L252" s="82">
        <v>0</v>
      </c>
      <c r="M252" s="82">
        <v>110000</v>
      </c>
      <c r="N252" s="82">
        <v>0</v>
      </c>
      <c r="O252" s="82">
        <v>0</v>
      </c>
    </row>
    <row r="253" spans="1:15" ht="21.6" thickBot="1">
      <c r="A253" s="108">
        <v>34501</v>
      </c>
      <c r="B253" s="111" t="s">
        <v>52</v>
      </c>
      <c r="C253" s="109">
        <f t="shared" si="32"/>
        <v>0</v>
      </c>
      <c r="D253" s="91">
        <v>0</v>
      </c>
      <c r="E253" s="91">
        <v>0</v>
      </c>
      <c r="F253" s="91">
        <v>0</v>
      </c>
      <c r="G253" s="91">
        <v>0</v>
      </c>
      <c r="H253" s="91">
        <v>0</v>
      </c>
      <c r="I253" s="93">
        <v>0</v>
      </c>
      <c r="J253" s="82">
        <v>0</v>
      </c>
      <c r="K253" s="82">
        <v>0</v>
      </c>
      <c r="L253" s="82">
        <v>0</v>
      </c>
      <c r="M253" s="82">
        <v>0</v>
      </c>
      <c r="N253" s="82">
        <v>0</v>
      </c>
      <c r="O253" s="82">
        <v>0</v>
      </c>
    </row>
    <row r="254" spans="1:15" ht="21.6" thickBot="1">
      <c r="A254" s="99">
        <v>34701</v>
      </c>
      <c r="B254" s="105" t="s">
        <v>143</v>
      </c>
      <c r="C254" s="109">
        <f t="shared" si="32"/>
        <v>0</v>
      </c>
      <c r="D254" s="91">
        <v>0</v>
      </c>
      <c r="E254" s="91">
        <v>0</v>
      </c>
      <c r="F254" s="91">
        <v>0</v>
      </c>
      <c r="G254" s="91">
        <v>0</v>
      </c>
      <c r="H254" s="91">
        <v>0</v>
      </c>
      <c r="I254" s="93">
        <v>0</v>
      </c>
      <c r="J254" s="82">
        <v>0</v>
      </c>
      <c r="K254" s="82">
        <v>0</v>
      </c>
      <c r="L254" s="82">
        <v>0</v>
      </c>
      <c r="M254" s="82">
        <v>0</v>
      </c>
      <c r="N254" s="82">
        <v>0</v>
      </c>
      <c r="O254" s="82">
        <v>0</v>
      </c>
    </row>
    <row r="255" spans="1:15" ht="21.6" thickBot="1">
      <c r="A255" s="108">
        <v>34901</v>
      </c>
      <c r="B255" s="111" t="s">
        <v>94</v>
      </c>
      <c r="C255" s="109">
        <f t="shared" si="32"/>
        <v>0</v>
      </c>
      <c r="D255" s="91">
        <v>0</v>
      </c>
      <c r="E255" s="91">
        <v>0</v>
      </c>
      <c r="F255" s="91">
        <v>0</v>
      </c>
      <c r="G255" s="91">
        <v>0</v>
      </c>
      <c r="H255" s="91">
        <v>0</v>
      </c>
      <c r="I255" s="93">
        <v>0</v>
      </c>
      <c r="J255" s="82">
        <v>0</v>
      </c>
      <c r="K255" s="82">
        <v>0</v>
      </c>
      <c r="L255" s="82">
        <v>0</v>
      </c>
      <c r="M255" s="82">
        <v>0</v>
      </c>
      <c r="N255" s="82">
        <v>0</v>
      </c>
      <c r="O255" s="82">
        <v>0</v>
      </c>
    </row>
    <row r="256" spans="1:15" ht="21.6" thickBot="1">
      <c r="A256" s="99">
        <v>35101</v>
      </c>
      <c r="B256" s="105" t="s">
        <v>68</v>
      </c>
      <c r="C256" s="109">
        <f t="shared" si="32"/>
        <v>0</v>
      </c>
      <c r="D256" s="91">
        <v>0</v>
      </c>
      <c r="E256" s="91">
        <v>0</v>
      </c>
      <c r="F256" s="91">
        <v>0</v>
      </c>
      <c r="G256" s="91">
        <v>0</v>
      </c>
      <c r="H256" s="91">
        <v>0</v>
      </c>
      <c r="I256" s="93">
        <v>0</v>
      </c>
      <c r="J256" s="82">
        <v>0</v>
      </c>
      <c r="K256" s="82">
        <v>0</v>
      </c>
      <c r="L256" s="82">
        <v>0</v>
      </c>
      <c r="M256" s="82">
        <v>0</v>
      </c>
      <c r="N256" s="82">
        <v>0</v>
      </c>
      <c r="O256" s="82">
        <v>0</v>
      </c>
    </row>
    <row r="257" spans="1:15" ht="46.5" customHeight="1" thickBot="1">
      <c r="A257" s="108">
        <v>35201</v>
      </c>
      <c r="B257" s="111" t="s">
        <v>95</v>
      </c>
      <c r="C257" s="109">
        <f t="shared" si="32"/>
        <v>0</v>
      </c>
      <c r="D257" s="91">
        <v>0</v>
      </c>
      <c r="E257" s="91">
        <v>0</v>
      </c>
      <c r="F257" s="91">
        <v>0</v>
      </c>
      <c r="G257" s="91">
        <v>0</v>
      </c>
      <c r="H257" s="91">
        <v>0</v>
      </c>
      <c r="I257" s="93">
        <v>0</v>
      </c>
      <c r="J257" s="82">
        <v>0</v>
      </c>
      <c r="K257" s="82">
        <v>0</v>
      </c>
      <c r="L257" s="82">
        <v>0</v>
      </c>
      <c r="M257" s="82">
        <v>0</v>
      </c>
      <c r="N257" s="82">
        <v>0</v>
      </c>
      <c r="O257" s="82">
        <v>0</v>
      </c>
    </row>
    <row r="258" spans="1:15" ht="29.25" customHeight="1" thickBot="1">
      <c r="A258" s="108">
        <v>35301</v>
      </c>
      <c r="B258" s="111" t="s">
        <v>53</v>
      </c>
      <c r="C258" s="109">
        <f t="shared" si="32"/>
        <v>0</v>
      </c>
      <c r="D258" s="91">
        <v>0</v>
      </c>
      <c r="E258" s="91">
        <v>0</v>
      </c>
      <c r="F258" s="91">
        <v>0</v>
      </c>
      <c r="G258" s="91">
        <v>0</v>
      </c>
      <c r="H258" s="91">
        <v>0</v>
      </c>
      <c r="I258" s="93">
        <v>0</v>
      </c>
      <c r="J258" s="82">
        <v>0</v>
      </c>
      <c r="K258" s="82">
        <v>0</v>
      </c>
      <c r="L258" s="82">
        <v>0</v>
      </c>
      <c r="M258" s="82">
        <v>0</v>
      </c>
      <c r="N258" s="82">
        <v>0</v>
      </c>
      <c r="O258" s="82">
        <v>0</v>
      </c>
    </row>
    <row r="259" spans="1:15" ht="31.8" thickBot="1">
      <c r="A259" s="108">
        <v>35401</v>
      </c>
      <c r="B259" s="111" t="s">
        <v>169</v>
      </c>
      <c r="C259" s="109">
        <f t="shared" si="32"/>
        <v>3000</v>
      </c>
      <c r="D259" s="91">
        <v>0</v>
      </c>
      <c r="E259" s="91">
        <v>0</v>
      </c>
      <c r="F259" s="91">
        <v>3000</v>
      </c>
      <c r="G259" s="91">
        <v>0</v>
      </c>
      <c r="H259" s="91">
        <v>0</v>
      </c>
      <c r="I259" s="93">
        <v>0</v>
      </c>
      <c r="J259" s="82">
        <v>0</v>
      </c>
      <c r="K259" s="82">
        <v>0</v>
      </c>
      <c r="L259" s="82">
        <v>0</v>
      </c>
      <c r="M259" s="82">
        <v>0</v>
      </c>
      <c r="N259" s="82">
        <v>0</v>
      </c>
      <c r="O259" s="82">
        <v>0</v>
      </c>
    </row>
    <row r="260" spans="1:15" ht="27" customHeight="1" thickBot="1">
      <c r="A260" s="108">
        <v>35501</v>
      </c>
      <c r="B260" s="111" t="s">
        <v>69</v>
      </c>
      <c r="C260" s="109">
        <f t="shared" si="32"/>
        <v>0</v>
      </c>
      <c r="D260" s="91">
        <v>0</v>
      </c>
      <c r="E260" s="91">
        <v>0</v>
      </c>
      <c r="F260" s="91">
        <v>0</v>
      </c>
      <c r="G260" s="91">
        <v>0</v>
      </c>
      <c r="H260" s="91">
        <v>0</v>
      </c>
      <c r="I260" s="93">
        <v>0</v>
      </c>
      <c r="J260" s="82">
        <v>0</v>
      </c>
      <c r="K260" s="82">
        <v>0</v>
      </c>
      <c r="L260" s="82">
        <v>0</v>
      </c>
      <c r="M260" s="82">
        <v>0</v>
      </c>
      <c r="N260" s="82">
        <v>0</v>
      </c>
      <c r="O260" s="82">
        <v>0</v>
      </c>
    </row>
    <row r="261" spans="1:15" ht="31.8" thickBot="1">
      <c r="A261" s="108">
        <v>35601</v>
      </c>
      <c r="B261" s="111" t="s">
        <v>199</v>
      </c>
      <c r="C261" s="109">
        <f t="shared" si="32"/>
        <v>0</v>
      </c>
      <c r="D261" s="91">
        <v>0</v>
      </c>
      <c r="E261" s="91">
        <v>0</v>
      </c>
      <c r="F261" s="91">
        <v>0</v>
      </c>
      <c r="G261" s="91">
        <v>0</v>
      </c>
      <c r="H261" s="91">
        <v>0</v>
      </c>
      <c r="I261" s="93">
        <v>0</v>
      </c>
      <c r="J261" s="82">
        <v>0</v>
      </c>
      <c r="K261" s="82">
        <v>0</v>
      </c>
      <c r="L261" s="82">
        <v>0</v>
      </c>
      <c r="M261" s="82">
        <v>0</v>
      </c>
      <c r="N261" s="82">
        <v>0</v>
      </c>
      <c r="O261" s="82">
        <v>0</v>
      </c>
    </row>
    <row r="262" spans="1:15" ht="48" customHeight="1" thickBot="1">
      <c r="A262" s="108">
        <v>35701</v>
      </c>
      <c r="B262" s="111" t="s">
        <v>170</v>
      </c>
      <c r="C262" s="109">
        <f t="shared" si="32"/>
        <v>0</v>
      </c>
      <c r="D262" s="91">
        <v>0</v>
      </c>
      <c r="E262" s="91">
        <v>0</v>
      </c>
      <c r="F262" s="91">
        <v>0</v>
      </c>
      <c r="G262" s="91">
        <v>0</v>
      </c>
      <c r="H262" s="91">
        <v>0</v>
      </c>
      <c r="I262" s="93">
        <v>0</v>
      </c>
      <c r="J262" s="82">
        <v>0</v>
      </c>
      <c r="K262" s="82">
        <v>0</v>
      </c>
      <c r="L262" s="82">
        <v>0</v>
      </c>
      <c r="M262" s="82">
        <v>0</v>
      </c>
      <c r="N262" s="82">
        <v>0</v>
      </c>
      <c r="O262" s="82">
        <v>0</v>
      </c>
    </row>
    <row r="263" spans="1:15" ht="21.6" thickBot="1">
      <c r="A263" s="108">
        <v>35801</v>
      </c>
      <c r="B263" s="111" t="s">
        <v>54</v>
      </c>
      <c r="C263" s="109">
        <f t="shared" si="32"/>
        <v>90000</v>
      </c>
      <c r="D263" s="91">
        <v>0</v>
      </c>
      <c r="E263" s="91">
        <v>0</v>
      </c>
      <c r="F263" s="91">
        <v>0</v>
      </c>
      <c r="G263" s="91">
        <v>0</v>
      </c>
      <c r="H263" s="91">
        <v>20000</v>
      </c>
      <c r="I263" s="93">
        <v>20000</v>
      </c>
      <c r="J263" s="82">
        <v>19000</v>
      </c>
      <c r="K263" s="82">
        <v>16000</v>
      </c>
      <c r="L263" s="82">
        <v>15000</v>
      </c>
      <c r="M263" s="82">
        <v>0</v>
      </c>
      <c r="N263" s="82">
        <v>0</v>
      </c>
      <c r="O263" s="82">
        <v>0</v>
      </c>
    </row>
    <row r="264" spans="1:15" ht="21.6" thickBot="1">
      <c r="A264" s="108">
        <v>35901</v>
      </c>
      <c r="B264" s="111" t="s">
        <v>70</v>
      </c>
      <c r="C264" s="109">
        <f t="shared" si="32"/>
        <v>75000</v>
      </c>
      <c r="D264" s="91">
        <v>0</v>
      </c>
      <c r="E264" s="91">
        <v>0</v>
      </c>
      <c r="F264" s="91">
        <v>0</v>
      </c>
      <c r="G264" s="91">
        <v>0</v>
      </c>
      <c r="H264" s="91">
        <v>15000</v>
      </c>
      <c r="I264" s="93">
        <v>15000</v>
      </c>
      <c r="J264" s="82">
        <v>15000</v>
      </c>
      <c r="K264" s="82">
        <v>15000</v>
      </c>
      <c r="L264" s="82">
        <v>15000</v>
      </c>
      <c r="M264" s="82">
        <v>0</v>
      </c>
      <c r="N264" s="82">
        <v>0</v>
      </c>
      <c r="O264" s="82">
        <v>0</v>
      </c>
    </row>
    <row r="265" spans="1:15" ht="37.5" customHeight="1" thickBot="1">
      <c r="A265" s="108">
        <v>36101</v>
      </c>
      <c r="B265" s="111" t="s">
        <v>55</v>
      </c>
      <c r="C265" s="109">
        <f t="shared" si="32"/>
        <v>0</v>
      </c>
      <c r="D265" s="91">
        <v>0</v>
      </c>
      <c r="E265" s="91">
        <v>0</v>
      </c>
      <c r="F265" s="91">
        <v>0</v>
      </c>
      <c r="G265" s="91">
        <v>0</v>
      </c>
      <c r="H265" s="91">
        <v>0</v>
      </c>
      <c r="I265" s="93">
        <v>0</v>
      </c>
      <c r="J265" s="82">
        <v>0</v>
      </c>
      <c r="K265" s="82">
        <v>0</v>
      </c>
      <c r="L265" s="82">
        <v>0</v>
      </c>
      <c r="M265" s="82">
        <v>0</v>
      </c>
      <c r="N265" s="82">
        <v>0</v>
      </c>
      <c r="O265" s="82">
        <v>0</v>
      </c>
    </row>
    <row r="266" spans="1:15" ht="27.75" customHeight="1" thickBot="1">
      <c r="A266" s="108">
        <v>36103</v>
      </c>
      <c r="B266" s="111" t="s">
        <v>96</v>
      </c>
      <c r="C266" s="109">
        <f t="shared" si="32"/>
        <v>0</v>
      </c>
      <c r="D266" s="91">
        <v>0</v>
      </c>
      <c r="E266" s="91">
        <v>0</v>
      </c>
      <c r="F266" s="91">
        <v>0</v>
      </c>
      <c r="G266" s="91">
        <v>0</v>
      </c>
      <c r="H266" s="91">
        <v>0</v>
      </c>
      <c r="I266" s="93">
        <v>0</v>
      </c>
      <c r="J266" s="82">
        <v>0</v>
      </c>
      <c r="K266" s="82">
        <v>0</v>
      </c>
      <c r="L266" s="82">
        <v>0</v>
      </c>
      <c r="M266" s="82">
        <v>0</v>
      </c>
      <c r="N266" s="82">
        <v>0</v>
      </c>
      <c r="O266" s="82">
        <v>0</v>
      </c>
    </row>
    <row r="267" spans="1:15" ht="37.5" customHeight="1" thickBot="1">
      <c r="A267" s="108">
        <v>36104</v>
      </c>
      <c r="B267" s="111" t="s">
        <v>71</v>
      </c>
      <c r="C267" s="109">
        <f t="shared" si="32"/>
        <v>1500</v>
      </c>
      <c r="D267" s="91">
        <v>0</v>
      </c>
      <c r="E267" s="91">
        <v>0</v>
      </c>
      <c r="F267" s="91">
        <v>0</v>
      </c>
      <c r="G267" s="91">
        <v>0</v>
      </c>
      <c r="H267" s="91">
        <v>0</v>
      </c>
      <c r="I267" s="93">
        <v>0</v>
      </c>
      <c r="J267" s="82">
        <v>1500</v>
      </c>
      <c r="K267" s="82">
        <v>0</v>
      </c>
      <c r="L267" s="82">
        <v>0</v>
      </c>
      <c r="M267" s="82">
        <v>0</v>
      </c>
      <c r="N267" s="82">
        <v>0</v>
      </c>
      <c r="O267" s="82">
        <v>0</v>
      </c>
    </row>
    <row r="268" spans="1:15" ht="21.6" thickBot="1">
      <c r="A268" s="108">
        <v>36202</v>
      </c>
      <c r="B268" s="111" t="s">
        <v>56</v>
      </c>
      <c r="C268" s="109">
        <f t="shared" si="32"/>
        <v>4000</v>
      </c>
      <c r="D268" s="91">
        <v>0</v>
      </c>
      <c r="E268" s="91">
        <v>0</v>
      </c>
      <c r="F268" s="91">
        <v>4000</v>
      </c>
      <c r="G268" s="91">
        <v>0</v>
      </c>
      <c r="H268" s="91">
        <v>0</v>
      </c>
      <c r="I268" s="93">
        <v>0</v>
      </c>
      <c r="J268" s="82">
        <v>0</v>
      </c>
      <c r="K268" s="82">
        <v>0</v>
      </c>
      <c r="L268" s="82">
        <v>0</v>
      </c>
      <c r="M268" s="82">
        <v>0</v>
      </c>
      <c r="N268" s="82">
        <v>0</v>
      </c>
      <c r="O268" s="82">
        <v>0</v>
      </c>
    </row>
    <row r="269" spans="1:15" ht="21.6" thickBot="1">
      <c r="A269" s="108">
        <v>36401</v>
      </c>
      <c r="B269" s="111" t="s">
        <v>171</v>
      </c>
      <c r="C269" s="101">
        <f t="shared" si="32"/>
        <v>4056</v>
      </c>
      <c r="D269" s="91">
        <v>0</v>
      </c>
      <c r="E269" s="91">
        <v>0</v>
      </c>
      <c r="F269" s="91">
        <v>1000</v>
      </c>
      <c r="G269" s="91">
        <v>60</v>
      </c>
      <c r="H269" s="91">
        <v>1000</v>
      </c>
      <c r="I269" s="93">
        <v>1000</v>
      </c>
      <c r="J269" s="82">
        <v>996</v>
      </c>
      <c r="K269" s="82">
        <v>0</v>
      </c>
      <c r="L269" s="82">
        <v>0</v>
      </c>
      <c r="M269" s="82">
        <v>0</v>
      </c>
      <c r="N269" s="82">
        <v>0</v>
      </c>
      <c r="O269" s="82">
        <v>0</v>
      </c>
    </row>
    <row r="270" spans="1:15" ht="31.8" thickBot="1">
      <c r="A270" s="108">
        <v>36601</v>
      </c>
      <c r="B270" s="111" t="s">
        <v>172</v>
      </c>
      <c r="C270" s="101">
        <f t="shared" si="32"/>
        <v>0</v>
      </c>
      <c r="D270" s="91">
        <v>0</v>
      </c>
      <c r="E270" s="91">
        <v>0</v>
      </c>
      <c r="F270" s="91">
        <v>0</v>
      </c>
      <c r="G270" s="91">
        <v>0</v>
      </c>
      <c r="H270" s="91">
        <v>0</v>
      </c>
      <c r="I270" s="93">
        <v>0</v>
      </c>
      <c r="J270" s="82">
        <v>0</v>
      </c>
      <c r="K270" s="82">
        <v>0</v>
      </c>
      <c r="L270" s="82">
        <v>0</v>
      </c>
      <c r="M270" s="82">
        <v>0</v>
      </c>
      <c r="N270" s="82">
        <v>0</v>
      </c>
      <c r="O270" s="82">
        <v>0</v>
      </c>
    </row>
    <row r="271" spans="1:15" ht="21.6" thickBot="1">
      <c r="A271" s="108">
        <v>37101</v>
      </c>
      <c r="B271" s="111" t="s">
        <v>97</v>
      </c>
      <c r="C271" s="109">
        <f t="shared" si="32"/>
        <v>520800</v>
      </c>
      <c r="D271" s="91">
        <v>0</v>
      </c>
      <c r="E271" s="91">
        <v>6800</v>
      </c>
      <c r="F271" s="91">
        <v>90070</v>
      </c>
      <c r="G271" s="91">
        <v>82915</v>
      </c>
      <c r="H271" s="91">
        <v>62600</v>
      </c>
      <c r="I271" s="93">
        <v>27600</v>
      </c>
      <c r="J271" s="82">
        <v>65470</v>
      </c>
      <c r="K271" s="82">
        <v>30600</v>
      </c>
      <c r="L271" s="82">
        <v>55810</v>
      </c>
      <c r="M271" s="82">
        <v>44970</v>
      </c>
      <c r="N271" s="82">
        <v>41965</v>
      </c>
      <c r="O271" s="82">
        <v>12000</v>
      </c>
    </row>
    <row r="272" spans="1:15" ht="21.6" thickBot="1">
      <c r="A272" s="108">
        <v>37102</v>
      </c>
      <c r="B272" s="111" t="s">
        <v>98</v>
      </c>
      <c r="C272" s="101">
        <f t="shared" si="32"/>
        <v>9500</v>
      </c>
      <c r="D272" s="91">
        <v>0</v>
      </c>
      <c r="E272" s="91">
        <v>0</v>
      </c>
      <c r="F272" s="91">
        <v>0</v>
      </c>
      <c r="G272" s="91">
        <v>0</v>
      </c>
      <c r="H272" s="91">
        <v>9500</v>
      </c>
      <c r="I272" s="93">
        <v>0</v>
      </c>
      <c r="J272" s="82">
        <v>0</v>
      </c>
      <c r="K272" s="82">
        <v>0</v>
      </c>
      <c r="L272" s="82">
        <v>0</v>
      </c>
      <c r="M272" s="82">
        <v>0</v>
      </c>
      <c r="N272" s="82">
        <v>0</v>
      </c>
      <c r="O272" s="82">
        <v>0</v>
      </c>
    </row>
    <row r="273" spans="1:15" ht="21.6" thickBot="1">
      <c r="A273" s="108">
        <v>37201</v>
      </c>
      <c r="B273" s="111" t="s">
        <v>57</v>
      </c>
      <c r="C273" s="101">
        <f t="shared" si="32"/>
        <v>131156</v>
      </c>
      <c r="D273" s="91">
        <v>0</v>
      </c>
      <c r="E273" s="91">
        <v>0</v>
      </c>
      <c r="F273" s="91">
        <v>9700</v>
      </c>
      <c r="G273" s="91">
        <v>32082</v>
      </c>
      <c r="H273" s="91">
        <v>20982</v>
      </c>
      <c r="I273" s="93">
        <v>10406</v>
      </c>
      <c r="J273" s="82">
        <v>15476</v>
      </c>
      <c r="K273" s="82">
        <v>10476</v>
      </c>
      <c r="L273" s="82">
        <v>9582</v>
      </c>
      <c r="M273" s="82">
        <v>13582</v>
      </c>
      <c r="N273" s="82">
        <v>6282</v>
      </c>
      <c r="O273" s="82">
        <v>2588</v>
      </c>
    </row>
    <row r="274" spans="1:15" ht="21.6" thickBot="1">
      <c r="A274" s="99">
        <v>37202</v>
      </c>
      <c r="B274" s="113" t="s">
        <v>152</v>
      </c>
      <c r="C274" s="101">
        <f t="shared" si="32"/>
        <v>0</v>
      </c>
      <c r="D274" s="91">
        <v>0</v>
      </c>
      <c r="E274" s="91">
        <v>0</v>
      </c>
      <c r="F274" s="91">
        <v>0</v>
      </c>
      <c r="G274" s="91">
        <v>0</v>
      </c>
      <c r="H274" s="91">
        <v>0</v>
      </c>
      <c r="I274" s="93">
        <v>0</v>
      </c>
      <c r="J274" s="82">
        <v>0</v>
      </c>
      <c r="K274" s="82">
        <v>0</v>
      </c>
      <c r="L274" s="82">
        <v>0</v>
      </c>
      <c r="M274" s="82">
        <v>0</v>
      </c>
      <c r="N274" s="82">
        <v>0</v>
      </c>
      <c r="O274" s="82">
        <v>0</v>
      </c>
    </row>
    <row r="275" spans="1:15" ht="21.6" thickBot="1">
      <c r="A275" s="99">
        <v>37301</v>
      </c>
      <c r="B275" s="113" t="s">
        <v>144</v>
      </c>
      <c r="C275" s="101">
        <f t="shared" si="32"/>
        <v>0</v>
      </c>
      <c r="D275" s="91">
        <v>0</v>
      </c>
      <c r="E275" s="91">
        <v>0</v>
      </c>
      <c r="F275" s="91">
        <v>0</v>
      </c>
      <c r="G275" s="91">
        <v>0</v>
      </c>
      <c r="H275" s="91">
        <v>0</v>
      </c>
      <c r="I275" s="93">
        <v>0</v>
      </c>
      <c r="J275" s="82">
        <v>0</v>
      </c>
      <c r="K275" s="82">
        <v>0</v>
      </c>
      <c r="L275" s="82">
        <v>0</v>
      </c>
      <c r="M275" s="82">
        <v>0</v>
      </c>
      <c r="N275" s="82">
        <v>0</v>
      </c>
      <c r="O275" s="82">
        <v>0</v>
      </c>
    </row>
    <row r="276" spans="1:15" ht="21.6" thickBot="1">
      <c r="A276" s="108">
        <v>37501</v>
      </c>
      <c r="B276" s="111" t="s">
        <v>58</v>
      </c>
      <c r="C276" s="101">
        <f t="shared" si="32"/>
        <v>356965</v>
      </c>
      <c r="D276" s="91">
        <v>0</v>
      </c>
      <c r="E276" s="91">
        <v>3000</v>
      </c>
      <c r="F276" s="91">
        <v>43946</v>
      </c>
      <c r="G276" s="91">
        <v>69192</v>
      </c>
      <c r="H276" s="91">
        <v>26800</v>
      </c>
      <c r="I276" s="93">
        <v>29680</v>
      </c>
      <c r="J276" s="82">
        <v>49446</v>
      </c>
      <c r="K276" s="82">
        <v>28550</v>
      </c>
      <c r="L276" s="82">
        <v>38620</v>
      </c>
      <c r="M276" s="82">
        <v>34596</v>
      </c>
      <c r="N276" s="82">
        <v>24760</v>
      </c>
      <c r="O276" s="82">
        <v>8375</v>
      </c>
    </row>
    <row r="277" spans="1:15" ht="21.6" thickBot="1">
      <c r="A277" s="108">
        <v>37601</v>
      </c>
      <c r="B277" s="111" t="s">
        <v>99</v>
      </c>
      <c r="C277" s="101">
        <f t="shared" si="32"/>
        <v>0</v>
      </c>
      <c r="D277" s="91">
        <v>0</v>
      </c>
      <c r="E277" s="91">
        <v>0</v>
      </c>
      <c r="F277" s="91">
        <v>0</v>
      </c>
      <c r="G277" s="91">
        <v>0</v>
      </c>
      <c r="H277" s="91">
        <v>0</v>
      </c>
      <c r="I277" s="93">
        <v>0</v>
      </c>
      <c r="J277" s="82">
        <v>0</v>
      </c>
      <c r="K277" s="82">
        <v>0</v>
      </c>
      <c r="L277" s="82">
        <v>0</v>
      </c>
      <c r="M277" s="82">
        <v>0</v>
      </c>
      <c r="N277" s="82">
        <v>0</v>
      </c>
      <c r="O277" s="82">
        <v>0</v>
      </c>
    </row>
    <row r="278" spans="1:15" ht="21.6" thickBot="1">
      <c r="A278" s="108">
        <v>37801</v>
      </c>
      <c r="B278" s="111" t="s">
        <v>59</v>
      </c>
      <c r="C278" s="101">
        <f t="shared" si="32"/>
        <v>19500</v>
      </c>
      <c r="D278" s="91">
        <v>0</v>
      </c>
      <c r="E278" s="91">
        <v>0</v>
      </c>
      <c r="F278" s="91">
        <v>0</v>
      </c>
      <c r="G278" s="91">
        <v>12500</v>
      </c>
      <c r="H278" s="91">
        <v>0</v>
      </c>
      <c r="I278" s="93">
        <v>0</v>
      </c>
      <c r="J278" s="82">
        <v>0</v>
      </c>
      <c r="K278" s="82">
        <v>7000</v>
      </c>
      <c r="L278" s="82">
        <v>0</v>
      </c>
      <c r="M278" s="82">
        <v>0</v>
      </c>
      <c r="N278" s="82">
        <v>0</v>
      </c>
      <c r="O278" s="82">
        <v>0</v>
      </c>
    </row>
    <row r="279" spans="1:15" ht="21.6" thickBot="1">
      <c r="A279" s="108">
        <v>38201</v>
      </c>
      <c r="B279" s="111" t="s">
        <v>60</v>
      </c>
      <c r="C279" s="101">
        <f t="shared" si="32"/>
        <v>53800</v>
      </c>
      <c r="D279" s="91">
        <v>0</v>
      </c>
      <c r="E279" s="91">
        <v>5800</v>
      </c>
      <c r="F279" s="91">
        <v>0</v>
      </c>
      <c r="G279" s="91">
        <v>15000</v>
      </c>
      <c r="H279" s="91">
        <v>0</v>
      </c>
      <c r="I279" s="93">
        <v>14000</v>
      </c>
      <c r="J279" s="82">
        <v>0</v>
      </c>
      <c r="K279" s="82">
        <v>0</v>
      </c>
      <c r="L279" s="82">
        <v>0</v>
      </c>
      <c r="M279" s="82">
        <v>9000</v>
      </c>
      <c r="N279" s="82">
        <v>10000</v>
      </c>
      <c r="O279" s="82">
        <v>0</v>
      </c>
    </row>
    <row r="280" spans="1:15" ht="21.6" thickBot="1">
      <c r="A280" s="108">
        <v>38301</v>
      </c>
      <c r="B280" s="111" t="s">
        <v>100</v>
      </c>
      <c r="C280" s="101">
        <f t="shared" si="32"/>
        <v>0</v>
      </c>
      <c r="D280" s="91">
        <v>0</v>
      </c>
      <c r="E280" s="91">
        <v>0</v>
      </c>
      <c r="F280" s="91">
        <v>0</v>
      </c>
      <c r="G280" s="91">
        <v>0</v>
      </c>
      <c r="H280" s="91">
        <v>0</v>
      </c>
      <c r="I280" s="93">
        <v>0</v>
      </c>
      <c r="J280" s="82">
        <v>0</v>
      </c>
      <c r="K280" s="82">
        <v>0</v>
      </c>
      <c r="L280" s="82">
        <v>0</v>
      </c>
      <c r="M280" s="82">
        <v>0</v>
      </c>
      <c r="N280" s="82">
        <v>0</v>
      </c>
      <c r="O280" s="82">
        <v>0</v>
      </c>
    </row>
    <row r="281" spans="1:15" ht="21.6" thickBot="1">
      <c r="A281" s="99">
        <v>38501</v>
      </c>
      <c r="B281" s="105" t="s">
        <v>61</v>
      </c>
      <c r="C281" s="101">
        <f t="shared" si="32"/>
        <v>0</v>
      </c>
      <c r="D281" s="91">
        <v>0</v>
      </c>
      <c r="E281" s="91">
        <v>0</v>
      </c>
      <c r="F281" s="91">
        <v>0</v>
      </c>
      <c r="G281" s="91">
        <v>0</v>
      </c>
      <c r="H281" s="91">
        <v>0</v>
      </c>
      <c r="I281" s="93">
        <v>0</v>
      </c>
      <c r="J281" s="82">
        <v>0</v>
      </c>
      <c r="K281" s="82">
        <v>0</v>
      </c>
      <c r="L281" s="82">
        <v>0</v>
      </c>
      <c r="M281" s="82">
        <v>0</v>
      </c>
      <c r="N281" s="82">
        <v>0</v>
      </c>
      <c r="O281" s="82">
        <v>0</v>
      </c>
    </row>
    <row r="282" spans="1:15" ht="21.6" thickBot="1">
      <c r="A282" s="99">
        <v>39201</v>
      </c>
      <c r="B282" s="105" t="s">
        <v>62</v>
      </c>
      <c r="C282" s="101">
        <f t="shared" si="32"/>
        <v>1500</v>
      </c>
      <c r="D282" s="91">
        <v>0</v>
      </c>
      <c r="E282" s="91">
        <v>0</v>
      </c>
      <c r="F282" s="91">
        <v>0</v>
      </c>
      <c r="G282" s="91">
        <v>1000</v>
      </c>
      <c r="H282" s="91">
        <v>500</v>
      </c>
      <c r="I282" s="93">
        <v>0</v>
      </c>
      <c r="J282" s="82">
        <v>0</v>
      </c>
      <c r="K282" s="82">
        <v>0</v>
      </c>
      <c r="L282" s="82">
        <v>0</v>
      </c>
      <c r="M282" s="82">
        <v>0</v>
      </c>
      <c r="N282" s="82">
        <v>0</v>
      </c>
      <c r="O282" s="82">
        <v>0</v>
      </c>
    </row>
    <row r="283" spans="1:15" ht="21.6" thickBot="1">
      <c r="A283" s="99">
        <v>39601</v>
      </c>
      <c r="B283" s="105" t="s">
        <v>101</v>
      </c>
      <c r="C283" s="101">
        <f t="shared" si="32"/>
        <v>0</v>
      </c>
      <c r="D283" s="92">
        <v>0</v>
      </c>
      <c r="E283" s="92">
        <v>0</v>
      </c>
      <c r="F283" s="92">
        <v>0</v>
      </c>
      <c r="G283" s="92">
        <v>0</v>
      </c>
      <c r="H283" s="92">
        <v>0</v>
      </c>
      <c r="I283" s="96">
        <v>0</v>
      </c>
      <c r="J283" s="88">
        <v>0</v>
      </c>
      <c r="K283" s="88">
        <v>0</v>
      </c>
      <c r="L283" s="88">
        <v>0</v>
      </c>
      <c r="M283" s="88">
        <v>0</v>
      </c>
      <c r="N283" s="88">
        <v>0</v>
      </c>
      <c r="O283" s="88">
        <v>0</v>
      </c>
    </row>
    <row r="284" spans="1:15" ht="24.75" customHeight="1" thickBot="1">
      <c r="A284" s="138" t="s">
        <v>129</v>
      </c>
      <c r="B284" s="139"/>
      <c r="C284" s="20">
        <f t="shared" ref="C284:O284" si="35">SUM(C226:C283)</f>
        <v>4953478</v>
      </c>
      <c r="D284" s="19">
        <f t="shared" si="35"/>
        <v>0</v>
      </c>
      <c r="E284" s="19">
        <f t="shared" si="35"/>
        <v>15600</v>
      </c>
      <c r="F284" s="19">
        <f t="shared" si="35"/>
        <v>305016</v>
      </c>
      <c r="G284" s="19">
        <f t="shared" si="35"/>
        <v>438105</v>
      </c>
      <c r="H284" s="19">
        <f t="shared" si="35"/>
        <v>1034790</v>
      </c>
      <c r="I284" s="17">
        <f t="shared" si="35"/>
        <v>839360</v>
      </c>
      <c r="J284" s="87">
        <f t="shared" si="35"/>
        <v>955719</v>
      </c>
      <c r="K284" s="87">
        <f t="shared" si="35"/>
        <v>345053</v>
      </c>
      <c r="L284" s="87">
        <f t="shared" si="35"/>
        <v>350624</v>
      </c>
      <c r="M284" s="87">
        <f t="shared" si="35"/>
        <v>367685</v>
      </c>
      <c r="N284" s="87">
        <f t="shared" si="35"/>
        <v>218063</v>
      </c>
      <c r="O284" s="87">
        <f t="shared" si="35"/>
        <v>83463</v>
      </c>
    </row>
    <row r="285" spans="1:15" ht="21.6" thickBot="1">
      <c r="A285" s="33">
        <v>3000</v>
      </c>
      <c r="B285" s="97" t="s">
        <v>119</v>
      </c>
      <c r="C285" s="110"/>
      <c r="D285" s="33"/>
      <c r="E285" s="33"/>
      <c r="F285" s="33"/>
      <c r="G285" s="33"/>
      <c r="H285" s="33"/>
      <c r="I285" s="97"/>
      <c r="J285" s="89"/>
      <c r="K285" s="89"/>
      <c r="L285" s="89"/>
      <c r="M285" s="89"/>
      <c r="N285" s="89"/>
      <c r="O285" s="89"/>
    </row>
    <row r="286" spans="1:15" ht="21.6" thickBot="1">
      <c r="A286" s="99">
        <v>31101</v>
      </c>
      <c r="B286" s="105" t="s">
        <v>63</v>
      </c>
      <c r="C286" s="101">
        <f t="shared" ref="C286:C343" si="36">SUM(D286:O286)</f>
        <v>2502000</v>
      </c>
      <c r="D286" s="91">
        <v>790914</v>
      </c>
      <c r="E286" s="91">
        <v>236035</v>
      </c>
      <c r="F286" s="91">
        <v>475051</v>
      </c>
      <c r="G286" s="91">
        <v>400000</v>
      </c>
      <c r="H286" s="91">
        <v>0</v>
      </c>
      <c r="I286" s="93">
        <v>0</v>
      </c>
      <c r="J286" s="82">
        <v>0</v>
      </c>
      <c r="K286" s="82">
        <v>0</v>
      </c>
      <c r="L286" s="82">
        <v>0</v>
      </c>
      <c r="M286" s="82">
        <v>0</v>
      </c>
      <c r="N286" s="82">
        <v>300000</v>
      </c>
      <c r="O286" s="82">
        <v>300000</v>
      </c>
    </row>
    <row r="287" spans="1:15" ht="21.6" thickBot="1">
      <c r="A287" s="99">
        <v>31201</v>
      </c>
      <c r="B287" s="105" t="s">
        <v>45</v>
      </c>
      <c r="C287" s="101">
        <f t="shared" si="36"/>
        <v>21000</v>
      </c>
      <c r="D287" s="91">
        <v>21000</v>
      </c>
      <c r="E287" s="91">
        <v>0</v>
      </c>
      <c r="F287" s="91">
        <v>0</v>
      </c>
      <c r="G287" s="91">
        <v>0</v>
      </c>
      <c r="H287" s="91">
        <v>0</v>
      </c>
      <c r="I287" s="93">
        <v>0</v>
      </c>
      <c r="J287" s="82">
        <v>0</v>
      </c>
      <c r="K287" s="82">
        <v>0</v>
      </c>
      <c r="L287" s="82">
        <v>0</v>
      </c>
      <c r="M287" s="82">
        <v>0</v>
      </c>
      <c r="N287" s="82">
        <v>0</v>
      </c>
      <c r="O287" s="82">
        <v>0</v>
      </c>
    </row>
    <row r="288" spans="1:15" ht="21.6" thickBot="1">
      <c r="A288" s="99">
        <v>31301</v>
      </c>
      <c r="B288" s="105" t="s">
        <v>46</v>
      </c>
      <c r="C288" s="101">
        <f t="shared" ref="C288:C293" si="37">SUM(D288:O288)</f>
        <v>280000</v>
      </c>
      <c r="D288" s="91">
        <v>190000</v>
      </c>
      <c r="E288" s="91">
        <v>0</v>
      </c>
      <c r="F288" s="91">
        <v>0</v>
      </c>
      <c r="G288" s="91">
        <v>90000</v>
      </c>
      <c r="H288" s="91">
        <v>0</v>
      </c>
      <c r="I288" s="93">
        <v>0</v>
      </c>
      <c r="J288" s="82">
        <v>0</v>
      </c>
      <c r="K288" s="82">
        <v>0</v>
      </c>
      <c r="L288" s="82">
        <v>0</v>
      </c>
      <c r="M288" s="82">
        <v>0</v>
      </c>
      <c r="N288" s="82">
        <v>0</v>
      </c>
      <c r="O288" s="82">
        <v>0</v>
      </c>
    </row>
    <row r="289" spans="1:15" ht="21.6" thickBot="1">
      <c r="A289" s="99">
        <v>31401</v>
      </c>
      <c r="B289" s="105" t="s">
        <v>47</v>
      </c>
      <c r="C289" s="101">
        <f t="shared" si="37"/>
        <v>0</v>
      </c>
      <c r="D289" s="91">
        <v>0</v>
      </c>
      <c r="E289" s="91">
        <v>0</v>
      </c>
      <c r="F289" s="91">
        <v>0</v>
      </c>
      <c r="G289" s="91">
        <v>0</v>
      </c>
      <c r="H289" s="91">
        <v>0</v>
      </c>
      <c r="I289" s="93">
        <v>0</v>
      </c>
      <c r="J289" s="82">
        <v>0</v>
      </c>
      <c r="K289" s="82">
        <v>0</v>
      </c>
      <c r="L289" s="82">
        <v>0</v>
      </c>
      <c r="M289" s="82">
        <v>0</v>
      </c>
      <c r="N289" s="82">
        <v>0</v>
      </c>
      <c r="O289" s="82">
        <v>0</v>
      </c>
    </row>
    <row r="290" spans="1:15" ht="21.6" thickBot="1">
      <c r="A290" s="99">
        <v>31701</v>
      </c>
      <c r="B290" s="105" t="s">
        <v>64</v>
      </c>
      <c r="C290" s="101">
        <f t="shared" si="37"/>
        <v>0</v>
      </c>
      <c r="D290" s="91">
        <v>0</v>
      </c>
      <c r="E290" s="91">
        <v>0</v>
      </c>
      <c r="F290" s="91">
        <v>0</v>
      </c>
      <c r="G290" s="91">
        <v>0</v>
      </c>
      <c r="H290" s="91">
        <v>0</v>
      </c>
      <c r="I290" s="93">
        <v>0</v>
      </c>
      <c r="J290" s="82">
        <v>0</v>
      </c>
      <c r="K290" s="82">
        <v>0</v>
      </c>
      <c r="L290" s="82">
        <v>0</v>
      </c>
      <c r="M290" s="82">
        <v>0</v>
      </c>
      <c r="N290" s="82">
        <v>0</v>
      </c>
      <c r="O290" s="82">
        <v>0</v>
      </c>
    </row>
    <row r="291" spans="1:15" ht="21.6" thickBot="1">
      <c r="A291" s="99">
        <v>31801</v>
      </c>
      <c r="B291" s="105" t="s">
        <v>48</v>
      </c>
      <c r="C291" s="101">
        <f t="shared" si="37"/>
        <v>16000</v>
      </c>
      <c r="D291" s="91">
        <v>10000</v>
      </c>
      <c r="E291" s="91">
        <v>0</v>
      </c>
      <c r="F291" s="91">
        <v>0</v>
      </c>
      <c r="G291" s="91">
        <v>2000</v>
      </c>
      <c r="H291" s="91">
        <v>0</v>
      </c>
      <c r="I291" s="93">
        <v>2000</v>
      </c>
      <c r="J291" s="82">
        <v>0</v>
      </c>
      <c r="K291" s="82">
        <v>0</v>
      </c>
      <c r="L291" s="82">
        <v>2000</v>
      </c>
      <c r="M291" s="82">
        <v>0</v>
      </c>
      <c r="N291" s="82">
        <v>0</v>
      </c>
      <c r="O291" s="82">
        <v>0</v>
      </c>
    </row>
    <row r="292" spans="1:15" ht="30.75" customHeight="1" thickBot="1">
      <c r="A292" s="99">
        <v>32301</v>
      </c>
      <c r="B292" s="105" t="s">
        <v>90</v>
      </c>
      <c r="C292" s="101">
        <f t="shared" ref="C292" si="38">SUM(D292:O292)</f>
        <v>0</v>
      </c>
      <c r="D292" s="91">
        <v>0</v>
      </c>
      <c r="E292" s="91">
        <v>0</v>
      </c>
      <c r="F292" s="91">
        <v>0</v>
      </c>
      <c r="G292" s="91">
        <v>0</v>
      </c>
      <c r="H292" s="91">
        <v>0</v>
      </c>
      <c r="I292" s="93">
        <v>0</v>
      </c>
      <c r="J292" s="82">
        <v>0</v>
      </c>
      <c r="K292" s="82">
        <v>0</v>
      </c>
      <c r="L292" s="82">
        <v>0</v>
      </c>
      <c r="M292" s="82">
        <v>0</v>
      </c>
      <c r="N292" s="82">
        <v>0</v>
      </c>
      <c r="O292" s="82">
        <v>0</v>
      </c>
    </row>
    <row r="293" spans="1:15" ht="30.75" customHeight="1" thickBot="1">
      <c r="A293" s="99">
        <v>32302</v>
      </c>
      <c r="B293" s="105" t="s">
        <v>198</v>
      </c>
      <c r="C293" s="101">
        <f t="shared" si="37"/>
        <v>0</v>
      </c>
      <c r="D293" s="91">
        <v>0</v>
      </c>
      <c r="E293" s="91">
        <v>0</v>
      </c>
      <c r="F293" s="91">
        <v>0</v>
      </c>
      <c r="G293" s="91">
        <v>0</v>
      </c>
      <c r="H293" s="91">
        <v>0</v>
      </c>
      <c r="I293" s="93">
        <v>0</v>
      </c>
      <c r="J293" s="82">
        <v>0</v>
      </c>
      <c r="K293" s="82">
        <v>0</v>
      </c>
      <c r="L293" s="82">
        <v>0</v>
      </c>
      <c r="M293" s="82">
        <v>0</v>
      </c>
      <c r="N293" s="82">
        <v>0</v>
      </c>
      <c r="O293" s="82">
        <v>0</v>
      </c>
    </row>
    <row r="294" spans="1:15" ht="21.6" thickBot="1">
      <c r="A294" s="99">
        <v>32501</v>
      </c>
      <c r="B294" s="105" t="s">
        <v>107</v>
      </c>
      <c r="C294" s="101">
        <f t="shared" si="36"/>
        <v>39000</v>
      </c>
      <c r="D294" s="91">
        <v>39000</v>
      </c>
      <c r="E294" s="91">
        <v>0</v>
      </c>
      <c r="F294" s="91">
        <v>0</v>
      </c>
      <c r="G294" s="91">
        <v>0</v>
      </c>
      <c r="H294" s="91">
        <v>0</v>
      </c>
      <c r="I294" s="93">
        <v>0</v>
      </c>
      <c r="J294" s="82">
        <v>0</v>
      </c>
      <c r="K294" s="82">
        <v>0</v>
      </c>
      <c r="L294" s="82">
        <v>0</v>
      </c>
      <c r="M294" s="82">
        <v>0</v>
      </c>
      <c r="N294" s="82">
        <v>0</v>
      </c>
      <c r="O294" s="82">
        <v>0</v>
      </c>
    </row>
    <row r="295" spans="1:15" ht="31.8" thickBot="1">
      <c r="A295" s="99">
        <v>32601</v>
      </c>
      <c r="B295" s="105" t="s">
        <v>108</v>
      </c>
      <c r="C295" s="101">
        <f t="shared" si="36"/>
        <v>30000</v>
      </c>
      <c r="D295" s="91">
        <v>30000</v>
      </c>
      <c r="E295" s="91">
        <v>0</v>
      </c>
      <c r="F295" s="91">
        <v>0</v>
      </c>
      <c r="G295" s="91">
        <v>0</v>
      </c>
      <c r="H295" s="91">
        <v>0</v>
      </c>
      <c r="I295" s="93">
        <v>0</v>
      </c>
      <c r="J295" s="82">
        <v>0</v>
      </c>
      <c r="K295" s="82">
        <v>0</v>
      </c>
      <c r="L295" s="82">
        <v>0</v>
      </c>
      <c r="M295" s="82">
        <v>0</v>
      </c>
      <c r="N295" s="82">
        <v>0</v>
      </c>
      <c r="O295" s="82">
        <v>0</v>
      </c>
    </row>
    <row r="296" spans="1:15" ht="21.6" thickBot="1">
      <c r="A296" s="99">
        <v>32701</v>
      </c>
      <c r="B296" s="105" t="s">
        <v>174</v>
      </c>
      <c r="C296" s="101">
        <f t="shared" si="36"/>
        <v>144000</v>
      </c>
      <c r="D296" s="91">
        <v>20000</v>
      </c>
      <c r="E296" s="91">
        <v>0</v>
      </c>
      <c r="F296" s="91">
        <v>0</v>
      </c>
      <c r="G296" s="91">
        <v>40000</v>
      </c>
      <c r="H296" s="91">
        <v>0</v>
      </c>
      <c r="I296" s="93">
        <v>0</v>
      </c>
      <c r="J296" s="82">
        <v>0</v>
      </c>
      <c r="K296" s="82">
        <v>84000</v>
      </c>
      <c r="L296" s="82">
        <v>0</v>
      </c>
      <c r="M296" s="82">
        <v>0</v>
      </c>
      <c r="N296" s="82">
        <v>0</v>
      </c>
      <c r="O296" s="82">
        <v>0</v>
      </c>
    </row>
    <row r="297" spans="1:15" ht="21.6" thickBot="1">
      <c r="A297" s="99">
        <v>32702</v>
      </c>
      <c r="B297" s="105" t="s">
        <v>176</v>
      </c>
      <c r="C297" s="101">
        <f t="shared" si="36"/>
        <v>1689500</v>
      </c>
      <c r="D297" s="91">
        <v>178063</v>
      </c>
      <c r="E297" s="91">
        <v>0</v>
      </c>
      <c r="F297" s="91">
        <v>0</v>
      </c>
      <c r="G297" s="91">
        <v>1183437</v>
      </c>
      <c r="H297" s="91">
        <v>0</v>
      </c>
      <c r="I297" s="93">
        <v>0</v>
      </c>
      <c r="J297" s="82">
        <v>0</v>
      </c>
      <c r="K297" s="82">
        <v>278000</v>
      </c>
      <c r="L297" s="82">
        <v>0</v>
      </c>
      <c r="M297" s="82">
        <v>0</v>
      </c>
      <c r="N297" s="82">
        <v>0</v>
      </c>
      <c r="O297" s="82">
        <v>50000</v>
      </c>
    </row>
    <row r="298" spans="1:15" ht="21.6" thickBot="1">
      <c r="A298" s="99">
        <v>32801</v>
      </c>
      <c r="B298" s="105" t="s">
        <v>65</v>
      </c>
      <c r="C298" s="101">
        <f t="shared" si="36"/>
        <v>0</v>
      </c>
      <c r="D298" s="91">
        <v>0</v>
      </c>
      <c r="E298" s="91">
        <v>0</v>
      </c>
      <c r="F298" s="91">
        <v>0</v>
      </c>
      <c r="G298" s="91">
        <v>0</v>
      </c>
      <c r="H298" s="91">
        <v>0</v>
      </c>
      <c r="I298" s="93">
        <v>0</v>
      </c>
      <c r="J298" s="82">
        <v>0</v>
      </c>
      <c r="K298" s="82">
        <v>0</v>
      </c>
      <c r="L298" s="82">
        <v>0</v>
      </c>
      <c r="M298" s="82">
        <v>0</v>
      </c>
      <c r="N298" s="82">
        <v>0</v>
      </c>
      <c r="O298" s="82">
        <v>0</v>
      </c>
    </row>
    <row r="299" spans="1:15" ht="30.75" customHeight="1" thickBot="1">
      <c r="A299" s="99">
        <v>32901</v>
      </c>
      <c r="B299" s="105" t="s">
        <v>166</v>
      </c>
      <c r="C299" s="101">
        <f t="shared" si="36"/>
        <v>285000</v>
      </c>
      <c r="D299" s="91">
        <v>0</v>
      </c>
      <c r="E299" s="91">
        <v>0</v>
      </c>
      <c r="F299" s="91">
        <v>0</v>
      </c>
      <c r="G299" s="91">
        <v>75000</v>
      </c>
      <c r="H299" s="91">
        <v>0</v>
      </c>
      <c r="I299" s="93">
        <v>0</v>
      </c>
      <c r="J299" s="82">
        <v>0</v>
      </c>
      <c r="K299" s="82">
        <v>120000</v>
      </c>
      <c r="L299" s="82">
        <v>0</v>
      </c>
      <c r="M299" s="82">
        <v>0</v>
      </c>
      <c r="N299" s="82">
        <v>0</v>
      </c>
      <c r="O299" s="82">
        <v>90000</v>
      </c>
    </row>
    <row r="300" spans="1:15" ht="21.6" thickBot="1">
      <c r="A300" s="99">
        <v>33101</v>
      </c>
      <c r="B300" s="105" t="s">
        <v>49</v>
      </c>
      <c r="C300" s="101">
        <f t="shared" si="36"/>
        <v>1297840</v>
      </c>
      <c r="D300" s="91">
        <v>297840</v>
      </c>
      <c r="E300" s="91">
        <v>0</v>
      </c>
      <c r="F300" s="91">
        <v>0</v>
      </c>
      <c r="G300" s="91">
        <v>0</v>
      </c>
      <c r="H300" s="91">
        <v>450000</v>
      </c>
      <c r="I300" s="93">
        <v>0</v>
      </c>
      <c r="J300" s="82">
        <v>0</v>
      </c>
      <c r="K300" s="82">
        <v>275000</v>
      </c>
      <c r="L300" s="82">
        <v>0</v>
      </c>
      <c r="M300" s="82">
        <v>0</v>
      </c>
      <c r="N300" s="82">
        <v>0</v>
      </c>
      <c r="O300" s="82">
        <v>275000</v>
      </c>
    </row>
    <row r="301" spans="1:15" ht="32.25" customHeight="1" thickBot="1">
      <c r="A301" s="99">
        <v>33201</v>
      </c>
      <c r="B301" s="105" t="s">
        <v>141</v>
      </c>
      <c r="C301" s="101">
        <f t="shared" si="36"/>
        <v>65000</v>
      </c>
      <c r="D301" s="91">
        <v>0</v>
      </c>
      <c r="E301" s="91">
        <v>0</v>
      </c>
      <c r="F301" s="91">
        <v>0</v>
      </c>
      <c r="G301" s="91">
        <v>65000</v>
      </c>
      <c r="H301" s="91">
        <v>0</v>
      </c>
      <c r="I301" s="93">
        <v>0</v>
      </c>
      <c r="J301" s="82">
        <v>0</v>
      </c>
      <c r="K301" s="82">
        <v>0</v>
      </c>
      <c r="L301" s="82">
        <v>0</v>
      </c>
      <c r="M301" s="82">
        <v>0</v>
      </c>
      <c r="N301" s="82">
        <v>0</v>
      </c>
      <c r="O301" s="82">
        <v>0</v>
      </c>
    </row>
    <row r="302" spans="1:15" ht="31.5" customHeight="1" thickBot="1">
      <c r="A302" s="99">
        <v>33301</v>
      </c>
      <c r="B302" s="105" t="s">
        <v>50</v>
      </c>
      <c r="C302" s="101">
        <f t="shared" si="36"/>
        <v>195000</v>
      </c>
      <c r="D302" s="91">
        <v>35000</v>
      </c>
      <c r="E302" s="91">
        <v>0</v>
      </c>
      <c r="F302" s="91">
        <v>0</v>
      </c>
      <c r="G302" s="91">
        <v>80000</v>
      </c>
      <c r="H302" s="91">
        <v>0</v>
      </c>
      <c r="I302" s="93">
        <v>60000</v>
      </c>
      <c r="J302" s="82">
        <v>0</v>
      </c>
      <c r="K302" s="82">
        <v>20000</v>
      </c>
      <c r="L302" s="82">
        <v>0</v>
      </c>
      <c r="M302" s="82">
        <v>0</v>
      </c>
      <c r="N302" s="82">
        <v>0</v>
      </c>
      <c r="O302" s="82">
        <v>0</v>
      </c>
    </row>
    <row r="303" spans="1:15" ht="21.6" thickBot="1">
      <c r="A303" s="99">
        <v>33401</v>
      </c>
      <c r="B303" s="105" t="s">
        <v>51</v>
      </c>
      <c r="C303" s="101">
        <f t="shared" si="36"/>
        <v>698773</v>
      </c>
      <c r="D303" s="91">
        <v>135873</v>
      </c>
      <c r="E303" s="91">
        <v>0</v>
      </c>
      <c r="F303" s="91">
        <v>211000</v>
      </c>
      <c r="G303" s="91">
        <v>0</v>
      </c>
      <c r="H303" s="91">
        <v>0</v>
      </c>
      <c r="I303" s="93">
        <v>145000</v>
      </c>
      <c r="J303" s="82">
        <v>0</v>
      </c>
      <c r="K303" s="82">
        <v>206900</v>
      </c>
      <c r="L303" s="82">
        <v>0</v>
      </c>
      <c r="M303" s="82">
        <v>0</v>
      </c>
      <c r="N303" s="82">
        <v>0</v>
      </c>
      <c r="O303" s="82">
        <v>0</v>
      </c>
    </row>
    <row r="304" spans="1:15" ht="21.6" thickBot="1">
      <c r="A304" s="99">
        <v>33501</v>
      </c>
      <c r="B304" s="105" t="s">
        <v>151</v>
      </c>
      <c r="C304" s="101">
        <f t="shared" ref="C304" si="39">SUM(D304:O304)</f>
        <v>0</v>
      </c>
      <c r="D304" s="91">
        <v>0</v>
      </c>
      <c r="E304" s="91">
        <v>0</v>
      </c>
      <c r="F304" s="91">
        <v>0</v>
      </c>
      <c r="G304" s="91">
        <v>0</v>
      </c>
      <c r="H304" s="91">
        <v>0</v>
      </c>
      <c r="I304" s="93">
        <v>0</v>
      </c>
      <c r="J304" s="82">
        <v>0</v>
      </c>
      <c r="K304" s="82">
        <v>0</v>
      </c>
      <c r="L304" s="82">
        <v>0</v>
      </c>
      <c r="M304" s="82">
        <v>0</v>
      </c>
      <c r="N304" s="82">
        <v>0</v>
      </c>
      <c r="O304" s="82">
        <v>0</v>
      </c>
    </row>
    <row r="305" spans="1:15" ht="21.6" thickBot="1">
      <c r="A305" s="99">
        <v>33601</v>
      </c>
      <c r="B305" s="105" t="s">
        <v>92</v>
      </c>
      <c r="C305" s="101">
        <f t="shared" si="36"/>
        <v>6000</v>
      </c>
      <c r="D305" s="91">
        <v>0</v>
      </c>
      <c r="E305" s="91">
        <v>0</v>
      </c>
      <c r="F305" s="91">
        <v>0</v>
      </c>
      <c r="G305" s="91">
        <v>0</v>
      </c>
      <c r="H305" s="91">
        <v>0</v>
      </c>
      <c r="I305" s="93">
        <v>0</v>
      </c>
      <c r="J305" s="82">
        <v>0</v>
      </c>
      <c r="K305" s="82">
        <v>6000</v>
      </c>
      <c r="L305" s="82">
        <v>0</v>
      </c>
      <c r="M305" s="82">
        <v>0</v>
      </c>
      <c r="N305" s="82">
        <v>0</v>
      </c>
      <c r="O305" s="82">
        <v>0</v>
      </c>
    </row>
    <row r="306" spans="1:15" ht="21.6" thickBot="1">
      <c r="A306" s="99">
        <v>33602</v>
      </c>
      <c r="B306" s="105" t="s">
        <v>93</v>
      </c>
      <c r="C306" s="101">
        <f t="shared" si="36"/>
        <v>1200</v>
      </c>
      <c r="D306" s="91">
        <v>0</v>
      </c>
      <c r="E306" s="91">
        <v>0</v>
      </c>
      <c r="F306" s="91">
        <v>0</v>
      </c>
      <c r="G306" s="91">
        <v>1200</v>
      </c>
      <c r="H306" s="91">
        <v>0</v>
      </c>
      <c r="I306" s="93">
        <v>0</v>
      </c>
      <c r="J306" s="82">
        <v>0</v>
      </c>
      <c r="K306" s="82">
        <v>0</v>
      </c>
      <c r="L306" s="82">
        <v>0</v>
      </c>
      <c r="M306" s="82">
        <v>0</v>
      </c>
      <c r="N306" s="82">
        <v>0</v>
      </c>
      <c r="O306" s="82">
        <v>0</v>
      </c>
    </row>
    <row r="307" spans="1:15" ht="21.6" thickBot="1">
      <c r="A307" s="108">
        <v>33603</v>
      </c>
      <c r="B307" s="111" t="s">
        <v>66</v>
      </c>
      <c r="C307" s="101">
        <f t="shared" si="36"/>
        <v>90000</v>
      </c>
      <c r="D307" s="91">
        <v>64000</v>
      </c>
      <c r="E307" s="91">
        <v>0</v>
      </c>
      <c r="F307" s="91">
        <v>0</v>
      </c>
      <c r="G307" s="91">
        <v>17000</v>
      </c>
      <c r="H307" s="91">
        <v>2000</v>
      </c>
      <c r="I307" s="93">
        <v>2000</v>
      </c>
      <c r="J307" s="82">
        <v>0</v>
      </c>
      <c r="K307" s="82">
        <v>5000</v>
      </c>
      <c r="L307" s="82">
        <v>0</v>
      </c>
      <c r="M307" s="82">
        <v>0</v>
      </c>
      <c r="N307" s="82">
        <v>0</v>
      </c>
      <c r="O307" s="82">
        <v>0</v>
      </c>
    </row>
    <row r="308" spans="1:15" ht="21.6" thickBot="1">
      <c r="A308" s="108">
        <v>33801</v>
      </c>
      <c r="B308" s="111" t="s">
        <v>67</v>
      </c>
      <c r="C308" s="101">
        <f t="shared" si="36"/>
        <v>2412000</v>
      </c>
      <c r="D308" s="91">
        <v>1005000</v>
      </c>
      <c r="E308" s="91">
        <v>0</v>
      </c>
      <c r="F308" s="91">
        <v>0</v>
      </c>
      <c r="G308" s="91">
        <v>201000</v>
      </c>
      <c r="H308" s="91">
        <v>201000</v>
      </c>
      <c r="I308" s="93">
        <v>201000</v>
      </c>
      <c r="J308" s="82">
        <v>201000</v>
      </c>
      <c r="K308" s="82">
        <v>201000</v>
      </c>
      <c r="L308" s="82">
        <v>201000</v>
      </c>
      <c r="M308" s="82">
        <v>0</v>
      </c>
      <c r="N308" s="82">
        <v>0</v>
      </c>
      <c r="O308" s="82">
        <v>201000</v>
      </c>
    </row>
    <row r="309" spans="1:15" ht="21.6" thickBot="1">
      <c r="A309" s="108">
        <v>33901</v>
      </c>
      <c r="B309" s="111" t="s">
        <v>91</v>
      </c>
      <c r="C309" s="101">
        <f t="shared" si="36"/>
        <v>1411000</v>
      </c>
      <c r="D309" s="91">
        <v>322500</v>
      </c>
      <c r="E309" s="91">
        <v>0</v>
      </c>
      <c r="F309" s="91">
        <v>0</v>
      </c>
      <c r="G309" s="91">
        <v>342500</v>
      </c>
      <c r="H309" s="91">
        <v>80000</v>
      </c>
      <c r="I309" s="93">
        <v>10000</v>
      </c>
      <c r="J309" s="82">
        <v>152000</v>
      </c>
      <c r="K309" s="82">
        <v>404000</v>
      </c>
      <c r="L309" s="82">
        <v>10000</v>
      </c>
      <c r="M309" s="82">
        <v>0</v>
      </c>
      <c r="N309" s="82">
        <v>10000</v>
      </c>
      <c r="O309" s="82">
        <v>80000</v>
      </c>
    </row>
    <row r="310" spans="1:15" ht="31.8" thickBot="1">
      <c r="A310" s="123">
        <v>33902</v>
      </c>
      <c r="B310" s="112" t="s">
        <v>167</v>
      </c>
      <c r="C310" s="109">
        <f t="shared" si="36"/>
        <v>5000</v>
      </c>
      <c r="D310" s="91">
        <v>5000</v>
      </c>
      <c r="E310" s="91">
        <v>0</v>
      </c>
      <c r="F310" s="91">
        <v>0</v>
      </c>
      <c r="G310" s="91">
        <v>0</v>
      </c>
      <c r="H310" s="91">
        <v>0</v>
      </c>
      <c r="I310" s="93">
        <v>0</v>
      </c>
      <c r="J310" s="82">
        <v>0</v>
      </c>
      <c r="K310" s="82">
        <v>0</v>
      </c>
      <c r="L310" s="82">
        <v>0</v>
      </c>
      <c r="M310" s="82">
        <v>0</v>
      </c>
      <c r="N310" s="82">
        <v>0</v>
      </c>
      <c r="O310" s="82">
        <v>0</v>
      </c>
    </row>
    <row r="311" spans="1:15" ht="21.6" thickBot="1">
      <c r="A311" s="99">
        <v>34101</v>
      </c>
      <c r="B311" s="112" t="s">
        <v>142</v>
      </c>
      <c r="C311" s="101">
        <f t="shared" si="36"/>
        <v>250000</v>
      </c>
      <c r="D311" s="91">
        <v>250000</v>
      </c>
      <c r="E311" s="91">
        <v>0</v>
      </c>
      <c r="F311" s="91">
        <v>0</v>
      </c>
      <c r="G311" s="91">
        <v>0</v>
      </c>
      <c r="H311" s="91">
        <v>0</v>
      </c>
      <c r="I311" s="93">
        <v>0</v>
      </c>
      <c r="J311" s="82">
        <v>0</v>
      </c>
      <c r="K311" s="82">
        <v>0</v>
      </c>
      <c r="L311" s="82">
        <v>0</v>
      </c>
      <c r="M311" s="82">
        <v>0</v>
      </c>
      <c r="N311" s="82">
        <v>0</v>
      </c>
      <c r="O311" s="82">
        <v>0</v>
      </c>
    </row>
    <row r="312" spans="1:15" ht="21.6" thickBot="1">
      <c r="A312" s="108">
        <v>34401</v>
      </c>
      <c r="B312" s="111" t="s">
        <v>168</v>
      </c>
      <c r="C312" s="109">
        <f t="shared" si="36"/>
        <v>0</v>
      </c>
      <c r="D312" s="91">
        <v>0</v>
      </c>
      <c r="E312" s="91">
        <v>0</v>
      </c>
      <c r="F312" s="91">
        <v>0</v>
      </c>
      <c r="G312" s="91">
        <v>0</v>
      </c>
      <c r="H312" s="91">
        <v>0</v>
      </c>
      <c r="I312" s="93">
        <v>0</v>
      </c>
      <c r="J312" s="82">
        <v>0</v>
      </c>
      <c r="K312" s="82">
        <v>0</v>
      </c>
      <c r="L312" s="82">
        <v>0</v>
      </c>
      <c r="M312" s="82">
        <v>0</v>
      </c>
      <c r="N312" s="82">
        <v>0</v>
      </c>
      <c r="O312" s="82">
        <v>0</v>
      </c>
    </row>
    <row r="313" spans="1:15" ht="21.6" thickBot="1">
      <c r="A313" s="108">
        <v>34501</v>
      </c>
      <c r="B313" s="111" t="s">
        <v>52</v>
      </c>
      <c r="C313" s="101">
        <f t="shared" si="36"/>
        <v>87500</v>
      </c>
      <c r="D313" s="91">
        <v>0</v>
      </c>
      <c r="E313" s="91">
        <v>0</v>
      </c>
      <c r="F313" s="91">
        <v>0</v>
      </c>
      <c r="G313" s="91">
        <v>0</v>
      </c>
      <c r="H313" s="91">
        <v>0</v>
      </c>
      <c r="I313" s="93">
        <v>87500</v>
      </c>
      <c r="J313" s="82">
        <v>0</v>
      </c>
      <c r="K313" s="82">
        <v>0</v>
      </c>
      <c r="L313" s="82">
        <v>0</v>
      </c>
      <c r="M313" s="82">
        <v>0</v>
      </c>
      <c r="N313" s="82">
        <v>0</v>
      </c>
      <c r="O313" s="82">
        <v>0</v>
      </c>
    </row>
    <row r="314" spans="1:15" ht="21.6" thickBot="1">
      <c r="A314" s="99">
        <v>34701</v>
      </c>
      <c r="B314" s="105" t="s">
        <v>143</v>
      </c>
      <c r="C314" s="101">
        <f t="shared" si="36"/>
        <v>0</v>
      </c>
      <c r="D314" s="91">
        <v>0</v>
      </c>
      <c r="E314" s="91">
        <v>0</v>
      </c>
      <c r="F314" s="91">
        <v>0</v>
      </c>
      <c r="G314" s="91">
        <v>0</v>
      </c>
      <c r="H314" s="91">
        <v>0</v>
      </c>
      <c r="I314" s="93">
        <v>0</v>
      </c>
      <c r="J314" s="82">
        <v>0</v>
      </c>
      <c r="K314" s="82">
        <v>0</v>
      </c>
      <c r="L314" s="82">
        <v>0</v>
      </c>
      <c r="M314" s="82">
        <v>0</v>
      </c>
      <c r="N314" s="82">
        <v>0</v>
      </c>
      <c r="O314" s="82">
        <v>0</v>
      </c>
    </row>
    <row r="315" spans="1:15" ht="21.6" thickBot="1">
      <c r="A315" s="108">
        <v>34901</v>
      </c>
      <c r="B315" s="111" t="s">
        <v>94</v>
      </c>
      <c r="C315" s="101">
        <f t="shared" si="36"/>
        <v>0</v>
      </c>
      <c r="D315" s="91">
        <v>0</v>
      </c>
      <c r="E315" s="91">
        <v>0</v>
      </c>
      <c r="F315" s="91">
        <v>0</v>
      </c>
      <c r="G315" s="91">
        <v>0</v>
      </c>
      <c r="H315" s="91">
        <v>0</v>
      </c>
      <c r="I315" s="93">
        <v>0</v>
      </c>
      <c r="J315" s="82">
        <v>0</v>
      </c>
      <c r="K315" s="82">
        <v>0</v>
      </c>
      <c r="L315" s="82">
        <v>0</v>
      </c>
      <c r="M315" s="82">
        <v>0</v>
      </c>
      <c r="N315" s="82">
        <v>0</v>
      </c>
      <c r="O315" s="82">
        <v>0</v>
      </c>
    </row>
    <row r="316" spans="1:15" ht="21.6" thickBot="1">
      <c r="A316" s="99">
        <v>35101</v>
      </c>
      <c r="B316" s="105" t="s">
        <v>68</v>
      </c>
      <c r="C316" s="101">
        <f t="shared" si="36"/>
        <v>1309000</v>
      </c>
      <c r="D316" s="91">
        <v>270000</v>
      </c>
      <c r="E316" s="91">
        <v>0</v>
      </c>
      <c r="F316" s="91">
        <v>0</v>
      </c>
      <c r="G316" s="91">
        <v>650000</v>
      </c>
      <c r="H316" s="91">
        <v>10000</v>
      </c>
      <c r="I316" s="93">
        <v>5000</v>
      </c>
      <c r="J316" s="82">
        <v>290000</v>
      </c>
      <c r="K316" s="82">
        <v>40000</v>
      </c>
      <c r="L316" s="82">
        <v>5000</v>
      </c>
      <c r="M316" s="82">
        <v>5000</v>
      </c>
      <c r="N316" s="82">
        <v>0</v>
      </c>
      <c r="O316" s="82">
        <v>34000</v>
      </c>
    </row>
    <row r="317" spans="1:15" ht="31.8" thickBot="1">
      <c r="A317" s="108">
        <v>35201</v>
      </c>
      <c r="B317" s="111" t="s">
        <v>95</v>
      </c>
      <c r="C317" s="101">
        <f t="shared" si="36"/>
        <v>15500</v>
      </c>
      <c r="D317" s="91">
        <v>0</v>
      </c>
      <c r="E317" s="91">
        <v>0</v>
      </c>
      <c r="F317" s="91">
        <v>0</v>
      </c>
      <c r="G317" s="91">
        <v>15500</v>
      </c>
      <c r="H317" s="91">
        <v>0</v>
      </c>
      <c r="I317" s="93">
        <v>0</v>
      </c>
      <c r="J317" s="82">
        <v>0</v>
      </c>
      <c r="K317" s="82">
        <v>0</v>
      </c>
      <c r="L317" s="82">
        <v>0</v>
      </c>
      <c r="M317" s="82">
        <v>0</v>
      </c>
      <c r="N317" s="82">
        <v>0</v>
      </c>
      <c r="O317" s="82">
        <v>0</v>
      </c>
    </row>
    <row r="318" spans="1:15" ht="28.5" customHeight="1" thickBot="1">
      <c r="A318" s="108">
        <v>35301</v>
      </c>
      <c r="B318" s="111" t="s">
        <v>53</v>
      </c>
      <c r="C318" s="101">
        <f t="shared" si="36"/>
        <v>300289</v>
      </c>
      <c r="D318" s="91">
        <v>0</v>
      </c>
      <c r="E318" s="91">
        <v>0</v>
      </c>
      <c r="F318" s="91">
        <v>0</v>
      </c>
      <c r="G318" s="91">
        <v>10000</v>
      </c>
      <c r="H318" s="91">
        <v>0</v>
      </c>
      <c r="I318" s="93">
        <v>0</v>
      </c>
      <c r="J318" s="82">
        <v>0</v>
      </c>
      <c r="K318" s="82">
        <v>290289</v>
      </c>
      <c r="L318" s="82">
        <v>0</v>
      </c>
      <c r="M318" s="82">
        <v>0</v>
      </c>
      <c r="N318" s="82">
        <v>0</v>
      </c>
      <c r="O318" s="82">
        <v>0</v>
      </c>
    </row>
    <row r="319" spans="1:15" ht="31.8" thickBot="1">
      <c r="A319" s="108">
        <v>35401</v>
      </c>
      <c r="B319" s="111" t="s">
        <v>169</v>
      </c>
      <c r="C319" s="109">
        <f t="shared" si="36"/>
        <v>0</v>
      </c>
      <c r="D319" s="91">
        <v>0</v>
      </c>
      <c r="E319" s="91">
        <v>0</v>
      </c>
      <c r="F319" s="91">
        <v>0</v>
      </c>
      <c r="G319" s="91">
        <v>0</v>
      </c>
      <c r="H319" s="91">
        <v>0</v>
      </c>
      <c r="I319" s="93">
        <v>0</v>
      </c>
      <c r="J319" s="82">
        <v>0</v>
      </c>
      <c r="K319" s="82">
        <v>0</v>
      </c>
      <c r="L319" s="82">
        <v>0</v>
      </c>
      <c r="M319" s="82">
        <v>0</v>
      </c>
      <c r="N319" s="82">
        <v>0</v>
      </c>
      <c r="O319" s="82">
        <v>0</v>
      </c>
    </row>
    <row r="320" spans="1:15" ht="21.6" thickBot="1">
      <c r="A320" s="108">
        <v>35501</v>
      </c>
      <c r="B320" s="111" t="s">
        <v>69</v>
      </c>
      <c r="C320" s="101">
        <f t="shared" si="36"/>
        <v>80000</v>
      </c>
      <c r="D320" s="91">
        <v>10000</v>
      </c>
      <c r="E320" s="91">
        <v>0</v>
      </c>
      <c r="F320" s="91">
        <v>0</v>
      </c>
      <c r="G320" s="91">
        <v>30000</v>
      </c>
      <c r="H320" s="91">
        <v>0</v>
      </c>
      <c r="I320" s="93">
        <v>0</v>
      </c>
      <c r="J320" s="82">
        <v>0</v>
      </c>
      <c r="K320" s="82">
        <v>30000</v>
      </c>
      <c r="L320" s="82">
        <v>10000</v>
      </c>
      <c r="M320" s="82">
        <v>0</v>
      </c>
      <c r="N320" s="82">
        <v>0</v>
      </c>
      <c r="O320" s="82">
        <v>0</v>
      </c>
    </row>
    <row r="321" spans="1:15" ht="31.8" thickBot="1">
      <c r="A321" s="108">
        <v>35601</v>
      </c>
      <c r="B321" s="111" t="s">
        <v>199</v>
      </c>
      <c r="C321" s="109">
        <f t="shared" ref="C321" si="40">SUM(D321:O321)</f>
        <v>0</v>
      </c>
      <c r="D321" s="91">
        <v>0</v>
      </c>
      <c r="E321" s="91">
        <v>0</v>
      </c>
      <c r="F321" s="91">
        <v>0</v>
      </c>
      <c r="G321" s="91">
        <v>0</v>
      </c>
      <c r="H321" s="91">
        <v>0</v>
      </c>
      <c r="I321" s="93">
        <v>0</v>
      </c>
      <c r="J321" s="82">
        <v>0</v>
      </c>
      <c r="K321" s="82">
        <v>0</v>
      </c>
      <c r="L321" s="82">
        <v>0</v>
      </c>
      <c r="M321" s="82">
        <v>0</v>
      </c>
      <c r="N321" s="82">
        <v>0</v>
      </c>
      <c r="O321" s="82">
        <v>0</v>
      </c>
    </row>
    <row r="322" spans="1:15" ht="47.25" customHeight="1" thickBot="1">
      <c r="A322" s="108">
        <v>35701</v>
      </c>
      <c r="B322" s="111" t="s">
        <v>170</v>
      </c>
      <c r="C322" s="101">
        <f t="shared" si="36"/>
        <v>855490</v>
      </c>
      <c r="D322" s="91">
        <v>110000</v>
      </c>
      <c r="E322" s="91">
        <v>0</v>
      </c>
      <c r="F322" s="91">
        <v>0</v>
      </c>
      <c r="G322" s="91">
        <v>220000</v>
      </c>
      <c r="H322" s="91">
        <v>205490</v>
      </c>
      <c r="I322" s="93">
        <v>300000</v>
      </c>
      <c r="J322" s="82">
        <v>0</v>
      </c>
      <c r="K322" s="82">
        <v>20000</v>
      </c>
      <c r="L322" s="82">
        <v>0</v>
      </c>
      <c r="M322" s="82">
        <v>0</v>
      </c>
      <c r="N322" s="82">
        <v>0</v>
      </c>
      <c r="O322" s="82">
        <v>0</v>
      </c>
    </row>
    <row r="323" spans="1:15" ht="21.6" thickBot="1">
      <c r="A323" s="108">
        <v>35801</v>
      </c>
      <c r="B323" s="111" t="s">
        <v>54</v>
      </c>
      <c r="C323" s="101">
        <f t="shared" si="36"/>
        <v>3612000</v>
      </c>
      <c r="D323" s="91">
        <v>1808000</v>
      </c>
      <c r="E323" s="91">
        <v>0</v>
      </c>
      <c r="F323" s="91">
        <v>0</v>
      </c>
      <c r="G323" s="91">
        <v>301000</v>
      </c>
      <c r="H323" s="91">
        <v>300000</v>
      </c>
      <c r="I323" s="93">
        <v>300000</v>
      </c>
      <c r="J323" s="82">
        <v>300000</v>
      </c>
      <c r="K323" s="82">
        <v>302000</v>
      </c>
      <c r="L323" s="82">
        <v>0</v>
      </c>
      <c r="M323" s="82">
        <v>0</v>
      </c>
      <c r="N323" s="82">
        <v>1000</v>
      </c>
      <c r="O323" s="82">
        <v>300000</v>
      </c>
    </row>
    <row r="324" spans="1:15" ht="21.6" thickBot="1">
      <c r="A324" s="108">
        <v>35901</v>
      </c>
      <c r="B324" s="111" t="s">
        <v>70</v>
      </c>
      <c r="C324" s="101">
        <f t="shared" si="36"/>
        <v>1211000</v>
      </c>
      <c r="D324" s="91">
        <v>390756</v>
      </c>
      <c r="E324" s="91">
        <v>0</v>
      </c>
      <c r="F324" s="91">
        <v>0</v>
      </c>
      <c r="G324" s="91">
        <v>100916</v>
      </c>
      <c r="H324" s="91">
        <v>100916</v>
      </c>
      <c r="I324" s="93">
        <v>100916</v>
      </c>
      <c r="J324" s="82">
        <v>100916</v>
      </c>
      <c r="K324" s="82">
        <v>100916</v>
      </c>
      <c r="L324" s="82">
        <v>100916</v>
      </c>
      <c r="M324" s="82">
        <v>12916</v>
      </c>
      <c r="N324" s="82">
        <v>100916</v>
      </c>
      <c r="O324" s="82">
        <v>100916</v>
      </c>
    </row>
    <row r="325" spans="1:15" ht="31.8" thickBot="1">
      <c r="A325" s="108">
        <v>36101</v>
      </c>
      <c r="B325" s="111" t="s">
        <v>55</v>
      </c>
      <c r="C325" s="101">
        <f t="shared" si="36"/>
        <v>20000</v>
      </c>
      <c r="D325" s="91">
        <v>0</v>
      </c>
      <c r="E325" s="91">
        <v>0</v>
      </c>
      <c r="F325" s="91">
        <v>0</v>
      </c>
      <c r="G325" s="91">
        <v>2500</v>
      </c>
      <c r="H325" s="91">
        <v>2500</v>
      </c>
      <c r="I325" s="93">
        <v>2500</v>
      </c>
      <c r="J325" s="82">
        <v>2500</v>
      </c>
      <c r="K325" s="82">
        <v>2500</v>
      </c>
      <c r="L325" s="82">
        <v>2500</v>
      </c>
      <c r="M325" s="82">
        <v>2500</v>
      </c>
      <c r="N325" s="82">
        <v>2500</v>
      </c>
      <c r="O325" s="82">
        <v>0</v>
      </c>
    </row>
    <row r="326" spans="1:15" ht="30.75" customHeight="1" thickBot="1">
      <c r="A326" s="108">
        <v>36103</v>
      </c>
      <c r="B326" s="111" t="s">
        <v>96</v>
      </c>
      <c r="C326" s="101">
        <f t="shared" si="36"/>
        <v>0</v>
      </c>
      <c r="D326" s="91">
        <v>0</v>
      </c>
      <c r="E326" s="91">
        <v>0</v>
      </c>
      <c r="F326" s="91">
        <v>0</v>
      </c>
      <c r="G326" s="91">
        <v>0</v>
      </c>
      <c r="H326" s="91">
        <v>0</v>
      </c>
      <c r="I326" s="93">
        <v>0</v>
      </c>
      <c r="J326" s="82">
        <v>0</v>
      </c>
      <c r="K326" s="82">
        <v>0</v>
      </c>
      <c r="L326" s="82">
        <v>0</v>
      </c>
      <c r="M326" s="82">
        <v>0</v>
      </c>
      <c r="N326" s="82">
        <v>0</v>
      </c>
      <c r="O326" s="82">
        <v>0</v>
      </c>
    </row>
    <row r="327" spans="1:15" ht="28.5" customHeight="1" thickBot="1">
      <c r="A327" s="108">
        <v>36104</v>
      </c>
      <c r="B327" s="111" t="s">
        <v>71</v>
      </c>
      <c r="C327" s="101">
        <f t="shared" si="36"/>
        <v>40000</v>
      </c>
      <c r="D327" s="91">
        <v>0</v>
      </c>
      <c r="E327" s="91">
        <v>0</v>
      </c>
      <c r="F327" s="91">
        <v>0</v>
      </c>
      <c r="G327" s="91">
        <v>0</v>
      </c>
      <c r="H327" s="91">
        <v>0</v>
      </c>
      <c r="I327" s="93">
        <v>0</v>
      </c>
      <c r="J327" s="82">
        <v>10000</v>
      </c>
      <c r="K327" s="82">
        <v>5000</v>
      </c>
      <c r="L327" s="82">
        <v>15000</v>
      </c>
      <c r="M327" s="82">
        <v>0</v>
      </c>
      <c r="N327" s="82">
        <v>0</v>
      </c>
      <c r="O327" s="82">
        <v>10000</v>
      </c>
    </row>
    <row r="328" spans="1:15" ht="21.6" thickBot="1">
      <c r="A328" s="108">
        <v>36202</v>
      </c>
      <c r="B328" s="111" t="s">
        <v>56</v>
      </c>
      <c r="C328" s="101">
        <f t="shared" si="36"/>
        <v>187080</v>
      </c>
      <c r="D328" s="91">
        <v>20340</v>
      </c>
      <c r="E328" s="91">
        <v>0</v>
      </c>
      <c r="F328" s="91">
        <v>0</v>
      </c>
      <c r="G328" s="91">
        <v>110000</v>
      </c>
      <c r="H328" s="91">
        <v>33000</v>
      </c>
      <c r="I328" s="93">
        <v>0</v>
      </c>
      <c r="J328" s="82">
        <v>0</v>
      </c>
      <c r="K328" s="82">
        <v>23740</v>
      </c>
      <c r="L328" s="82">
        <v>0</v>
      </c>
      <c r="M328" s="82">
        <v>0</v>
      </c>
      <c r="N328" s="82">
        <v>0</v>
      </c>
      <c r="O328" s="82">
        <v>0</v>
      </c>
    </row>
    <row r="329" spans="1:15" ht="21.6" thickBot="1">
      <c r="A329" s="108">
        <v>36401</v>
      </c>
      <c r="B329" s="111" t="s">
        <v>171</v>
      </c>
      <c r="C329" s="101">
        <f t="shared" si="36"/>
        <v>4000</v>
      </c>
      <c r="D329" s="91">
        <v>4000</v>
      </c>
      <c r="E329" s="91">
        <v>0</v>
      </c>
      <c r="F329" s="91">
        <v>0</v>
      </c>
      <c r="G329" s="91">
        <v>0</v>
      </c>
      <c r="H329" s="91">
        <v>0</v>
      </c>
      <c r="I329" s="93">
        <v>0</v>
      </c>
      <c r="J329" s="82">
        <v>0</v>
      </c>
      <c r="K329" s="82">
        <v>0</v>
      </c>
      <c r="L329" s="82">
        <v>0</v>
      </c>
      <c r="M329" s="82">
        <v>0</v>
      </c>
      <c r="N329" s="82">
        <v>0</v>
      </c>
      <c r="O329" s="82">
        <v>0</v>
      </c>
    </row>
    <row r="330" spans="1:15" ht="31.8" thickBot="1">
      <c r="A330" s="123">
        <v>36601</v>
      </c>
      <c r="B330" s="111" t="s">
        <v>172</v>
      </c>
      <c r="C330" s="101">
        <f t="shared" si="36"/>
        <v>64000</v>
      </c>
      <c r="D330" s="91">
        <v>32000</v>
      </c>
      <c r="E330" s="91">
        <v>0</v>
      </c>
      <c r="F330" s="91">
        <v>0</v>
      </c>
      <c r="G330" s="91">
        <v>32000</v>
      </c>
      <c r="H330" s="91">
        <v>0</v>
      </c>
      <c r="I330" s="93">
        <v>0</v>
      </c>
      <c r="J330" s="82">
        <v>0</v>
      </c>
      <c r="K330" s="82">
        <v>0</v>
      </c>
      <c r="L330" s="82">
        <v>0</v>
      </c>
      <c r="M330" s="82">
        <v>0</v>
      </c>
      <c r="N330" s="82">
        <v>0</v>
      </c>
      <c r="O330" s="82">
        <v>0</v>
      </c>
    </row>
    <row r="331" spans="1:15" ht="21.6" thickBot="1">
      <c r="A331" s="108">
        <v>37101</v>
      </c>
      <c r="B331" s="111" t="s">
        <v>97</v>
      </c>
      <c r="C331" s="101">
        <f t="shared" si="36"/>
        <v>510005</v>
      </c>
      <c r="D331" s="91">
        <v>218005</v>
      </c>
      <c r="E331" s="91">
        <v>0</v>
      </c>
      <c r="F331" s="91">
        <v>0</v>
      </c>
      <c r="G331" s="91">
        <v>96500</v>
      </c>
      <c r="H331" s="91">
        <v>0</v>
      </c>
      <c r="I331" s="93">
        <v>28000</v>
      </c>
      <c r="J331" s="82">
        <v>18000</v>
      </c>
      <c r="K331" s="82">
        <v>133000</v>
      </c>
      <c r="L331" s="82">
        <v>16500</v>
      </c>
      <c r="M331" s="82">
        <v>0</v>
      </c>
      <c r="N331" s="82">
        <v>0</v>
      </c>
      <c r="O331" s="82">
        <v>0</v>
      </c>
    </row>
    <row r="332" spans="1:15" ht="21.6" thickBot="1">
      <c r="A332" s="108">
        <v>37102</v>
      </c>
      <c r="B332" s="111" t="s">
        <v>98</v>
      </c>
      <c r="C332" s="101">
        <f t="shared" si="36"/>
        <v>275000</v>
      </c>
      <c r="D332" s="91">
        <v>215000</v>
      </c>
      <c r="E332" s="91">
        <v>0</v>
      </c>
      <c r="F332" s="91">
        <v>0</v>
      </c>
      <c r="G332" s="91">
        <v>0</v>
      </c>
      <c r="H332" s="91">
        <v>0</v>
      </c>
      <c r="I332" s="93">
        <v>30000</v>
      </c>
      <c r="J332" s="82">
        <v>0</v>
      </c>
      <c r="K332" s="82">
        <v>30000</v>
      </c>
      <c r="L332" s="82">
        <v>0</v>
      </c>
      <c r="M332" s="82">
        <v>0</v>
      </c>
      <c r="N332" s="82">
        <v>0</v>
      </c>
      <c r="O332" s="82">
        <v>0</v>
      </c>
    </row>
    <row r="333" spans="1:15" ht="21.6" thickBot="1">
      <c r="A333" s="108">
        <v>37201</v>
      </c>
      <c r="B333" s="111" t="s">
        <v>57</v>
      </c>
      <c r="C333" s="101">
        <f t="shared" si="36"/>
        <v>87846</v>
      </c>
      <c r="D333" s="91">
        <v>73846</v>
      </c>
      <c r="E333" s="91">
        <v>0</v>
      </c>
      <c r="F333" s="91">
        <v>0</v>
      </c>
      <c r="G333" s="91">
        <v>5000</v>
      </c>
      <c r="H333" s="91">
        <v>0</v>
      </c>
      <c r="I333" s="93">
        <v>0</v>
      </c>
      <c r="J333" s="82">
        <v>0</v>
      </c>
      <c r="K333" s="82">
        <v>9000</v>
      </c>
      <c r="L333" s="82">
        <v>0</v>
      </c>
      <c r="M333" s="82">
        <v>0</v>
      </c>
      <c r="N333" s="82">
        <v>0</v>
      </c>
      <c r="O333" s="82">
        <v>0</v>
      </c>
    </row>
    <row r="334" spans="1:15" ht="21.6" thickBot="1">
      <c r="A334" s="99">
        <v>37202</v>
      </c>
      <c r="B334" s="113" t="s">
        <v>152</v>
      </c>
      <c r="C334" s="101">
        <f t="shared" ref="C334" si="41">SUM(D334:O334)</f>
        <v>0</v>
      </c>
      <c r="D334" s="91">
        <v>0</v>
      </c>
      <c r="E334" s="91">
        <v>0</v>
      </c>
      <c r="F334" s="91">
        <v>0</v>
      </c>
      <c r="G334" s="91">
        <v>0</v>
      </c>
      <c r="H334" s="91">
        <v>0</v>
      </c>
      <c r="I334" s="93">
        <v>0</v>
      </c>
      <c r="J334" s="82">
        <v>0</v>
      </c>
      <c r="K334" s="82">
        <v>0</v>
      </c>
      <c r="L334" s="82">
        <v>0</v>
      </c>
      <c r="M334" s="82">
        <v>0</v>
      </c>
      <c r="N334" s="82">
        <v>0</v>
      </c>
      <c r="O334" s="82">
        <v>0</v>
      </c>
    </row>
    <row r="335" spans="1:15" ht="21.6" thickBot="1">
      <c r="A335" s="99">
        <v>37301</v>
      </c>
      <c r="B335" s="113" t="s">
        <v>144</v>
      </c>
      <c r="C335" s="101">
        <f t="shared" si="36"/>
        <v>0</v>
      </c>
      <c r="D335" s="91">
        <v>0</v>
      </c>
      <c r="E335" s="91">
        <v>0</v>
      </c>
      <c r="F335" s="91">
        <v>0</v>
      </c>
      <c r="G335" s="91">
        <v>0</v>
      </c>
      <c r="H335" s="91">
        <v>0</v>
      </c>
      <c r="I335" s="93">
        <v>0</v>
      </c>
      <c r="J335" s="82">
        <v>0</v>
      </c>
      <c r="K335" s="82">
        <v>0</v>
      </c>
      <c r="L335" s="82">
        <v>0</v>
      </c>
      <c r="M335" s="82">
        <v>0</v>
      </c>
      <c r="N335" s="82">
        <v>0</v>
      </c>
      <c r="O335" s="82">
        <v>0</v>
      </c>
    </row>
    <row r="336" spans="1:15" ht="21.6" thickBot="1">
      <c r="A336" s="108">
        <v>37501</v>
      </c>
      <c r="B336" s="111" t="s">
        <v>58</v>
      </c>
      <c r="C336" s="101">
        <f t="shared" si="36"/>
        <v>203268</v>
      </c>
      <c r="D336" s="91">
        <v>149874</v>
      </c>
      <c r="E336" s="91">
        <v>0</v>
      </c>
      <c r="F336" s="91">
        <v>0</v>
      </c>
      <c r="G336" s="91">
        <v>11960</v>
      </c>
      <c r="H336" s="91">
        <v>0</v>
      </c>
      <c r="I336" s="93">
        <v>8294</v>
      </c>
      <c r="J336" s="82">
        <v>0</v>
      </c>
      <c r="K336" s="82">
        <v>31090</v>
      </c>
      <c r="L336" s="82">
        <v>2050</v>
      </c>
      <c r="M336" s="82">
        <v>0</v>
      </c>
      <c r="N336" s="82">
        <v>0</v>
      </c>
      <c r="O336" s="82">
        <v>0</v>
      </c>
    </row>
    <row r="337" spans="1:15" ht="21.6" thickBot="1">
      <c r="A337" s="108">
        <v>37601</v>
      </c>
      <c r="B337" s="111" t="s">
        <v>99</v>
      </c>
      <c r="C337" s="101">
        <f t="shared" si="36"/>
        <v>171400</v>
      </c>
      <c r="D337" s="91">
        <v>164200</v>
      </c>
      <c r="E337" s="91">
        <v>0</v>
      </c>
      <c r="F337" s="91">
        <v>0</v>
      </c>
      <c r="G337" s="91">
        <v>0</v>
      </c>
      <c r="H337" s="91">
        <v>0</v>
      </c>
      <c r="I337" s="93">
        <v>0</v>
      </c>
      <c r="J337" s="82">
        <v>7200</v>
      </c>
      <c r="K337" s="82">
        <v>0</v>
      </c>
      <c r="L337" s="82">
        <v>0</v>
      </c>
      <c r="M337" s="82">
        <v>0</v>
      </c>
      <c r="N337" s="82">
        <v>0</v>
      </c>
      <c r="O337" s="82">
        <v>0</v>
      </c>
    </row>
    <row r="338" spans="1:15" ht="21.6" thickBot="1">
      <c r="A338" s="108">
        <v>37801</v>
      </c>
      <c r="B338" s="111" t="s">
        <v>59</v>
      </c>
      <c r="C338" s="101">
        <f t="shared" si="36"/>
        <v>194000</v>
      </c>
      <c r="D338" s="91">
        <v>110000</v>
      </c>
      <c r="E338" s="91">
        <v>0</v>
      </c>
      <c r="F338" s="91">
        <v>0</v>
      </c>
      <c r="G338" s="91">
        <v>5000</v>
      </c>
      <c r="H338" s="91">
        <v>0</v>
      </c>
      <c r="I338" s="93">
        <v>0</v>
      </c>
      <c r="J338" s="82">
        <v>10000</v>
      </c>
      <c r="K338" s="82">
        <v>69000</v>
      </c>
      <c r="L338" s="82">
        <v>0</v>
      </c>
      <c r="M338" s="82">
        <v>0</v>
      </c>
      <c r="N338" s="82">
        <v>0</v>
      </c>
      <c r="O338" s="82">
        <v>0</v>
      </c>
    </row>
    <row r="339" spans="1:15" ht="21.6" thickBot="1">
      <c r="A339" s="108">
        <v>38201</v>
      </c>
      <c r="B339" s="111" t="s">
        <v>60</v>
      </c>
      <c r="C339" s="101">
        <f t="shared" si="36"/>
        <v>535000</v>
      </c>
      <c r="D339" s="91">
        <v>142500</v>
      </c>
      <c r="E339" s="91">
        <v>0</v>
      </c>
      <c r="F339" s="91">
        <v>0</v>
      </c>
      <c r="G339" s="91">
        <v>17500</v>
      </c>
      <c r="H339" s="91">
        <v>0</v>
      </c>
      <c r="I339" s="93">
        <v>17500</v>
      </c>
      <c r="J339" s="82">
        <v>0</v>
      </c>
      <c r="K339" s="82">
        <v>342500</v>
      </c>
      <c r="L339" s="82">
        <v>0</v>
      </c>
      <c r="M339" s="82">
        <v>0</v>
      </c>
      <c r="N339" s="82">
        <v>0</v>
      </c>
      <c r="O339" s="82">
        <v>15000</v>
      </c>
    </row>
    <row r="340" spans="1:15" ht="21.6" thickBot="1">
      <c r="A340" s="108">
        <v>38301</v>
      </c>
      <c r="B340" s="111" t="s">
        <v>100</v>
      </c>
      <c r="C340" s="101">
        <f t="shared" si="36"/>
        <v>0</v>
      </c>
      <c r="D340" s="91">
        <v>0</v>
      </c>
      <c r="E340" s="91">
        <v>0</v>
      </c>
      <c r="F340" s="91">
        <v>0</v>
      </c>
      <c r="G340" s="91">
        <v>0</v>
      </c>
      <c r="H340" s="91">
        <v>0</v>
      </c>
      <c r="I340" s="93">
        <v>0</v>
      </c>
      <c r="J340" s="82">
        <v>0</v>
      </c>
      <c r="K340" s="82">
        <v>0</v>
      </c>
      <c r="L340" s="82">
        <v>0</v>
      </c>
      <c r="M340" s="82">
        <v>0</v>
      </c>
      <c r="N340" s="82">
        <v>0</v>
      </c>
      <c r="O340" s="82">
        <v>0</v>
      </c>
    </row>
    <row r="341" spans="1:15" ht="21.6" thickBot="1">
      <c r="A341" s="99">
        <v>38501</v>
      </c>
      <c r="B341" s="105" t="s">
        <v>61</v>
      </c>
      <c r="C341" s="101">
        <f t="shared" si="36"/>
        <v>7500</v>
      </c>
      <c r="D341" s="91">
        <v>7500</v>
      </c>
      <c r="E341" s="91">
        <v>0</v>
      </c>
      <c r="F341" s="91">
        <v>0</v>
      </c>
      <c r="G341" s="91">
        <v>0</v>
      </c>
      <c r="H341" s="91">
        <v>0</v>
      </c>
      <c r="I341" s="93">
        <v>0</v>
      </c>
      <c r="J341" s="82">
        <v>0</v>
      </c>
      <c r="K341" s="82">
        <v>0</v>
      </c>
      <c r="L341" s="82">
        <v>0</v>
      </c>
      <c r="M341" s="82">
        <v>0</v>
      </c>
      <c r="N341" s="82">
        <v>0</v>
      </c>
      <c r="O341" s="82">
        <v>0</v>
      </c>
    </row>
    <row r="342" spans="1:15" ht="21.6" thickBot="1">
      <c r="A342" s="99">
        <v>39201</v>
      </c>
      <c r="B342" s="105" t="s">
        <v>62</v>
      </c>
      <c r="C342" s="101">
        <f t="shared" si="36"/>
        <v>60000</v>
      </c>
      <c r="D342" s="91">
        <v>60000</v>
      </c>
      <c r="E342" s="91">
        <v>0</v>
      </c>
      <c r="F342" s="91">
        <v>0</v>
      </c>
      <c r="G342" s="91">
        <v>0</v>
      </c>
      <c r="H342" s="91">
        <v>0</v>
      </c>
      <c r="I342" s="93">
        <v>0</v>
      </c>
      <c r="J342" s="82">
        <v>0</v>
      </c>
      <c r="K342" s="82">
        <v>0</v>
      </c>
      <c r="L342" s="82">
        <v>0</v>
      </c>
      <c r="M342" s="82">
        <v>0</v>
      </c>
      <c r="N342" s="82">
        <v>0</v>
      </c>
      <c r="O342" s="82">
        <v>0</v>
      </c>
    </row>
    <row r="343" spans="1:15" ht="21.6" thickBot="1">
      <c r="A343" s="116">
        <v>39601</v>
      </c>
      <c r="B343" s="117" t="s">
        <v>101</v>
      </c>
      <c r="C343" s="101">
        <f t="shared" si="36"/>
        <v>0</v>
      </c>
      <c r="D343" s="91">
        <v>0</v>
      </c>
      <c r="E343" s="91">
        <v>0</v>
      </c>
      <c r="F343" s="91">
        <v>0</v>
      </c>
      <c r="G343" s="91">
        <v>0</v>
      </c>
      <c r="H343" s="91">
        <v>0</v>
      </c>
      <c r="I343" s="93">
        <v>0</v>
      </c>
      <c r="J343" s="82">
        <v>0</v>
      </c>
      <c r="K343" s="82">
        <v>0</v>
      </c>
      <c r="L343" s="82">
        <v>0</v>
      </c>
      <c r="M343" s="82">
        <v>0</v>
      </c>
      <c r="N343" s="82">
        <v>0</v>
      </c>
      <c r="O343" s="82">
        <v>0</v>
      </c>
    </row>
    <row r="344" spans="1:15" ht="28.5" customHeight="1" thickBot="1">
      <c r="A344" s="138" t="s">
        <v>82</v>
      </c>
      <c r="B344" s="139"/>
      <c r="C344" s="19">
        <f t="shared" ref="C344:O344" si="42">SUM(C286:C343)</f>
        <v>21268191</v>
      </c>
      <c r="D344" s="19">
        <f t="shared" si="42"/>
        <v>7180211</v>
      </c>
      <c r="E344" s="19">
        <f t="shared" si="42"/>
        <v>236035</v>
      </c>
      <c r="F344" s="19">
        <f t="shared" si="42"/>
        <v>686051</v>
      </c>
      <c r="G344" s="19">
        <f t="shared" si="42"/>
        <v>4105013</v>
      </c>
      <c r="H344" s="19">
        <f t="shared" si="42"/>
        <v>1384906</v>
      </c>
      <c r="I344" s="17">
        <f t="shared" si="42"/>
        <v>1299710</v>
      </c>
      <c r="J344" s="87">
        <f t="shared" si="42"/>
        <v>1091616</v>
      </c>
      <c r="K344" s="87">
        <f t="shared" si="42"/>
        <v>3028935</v>
      </c>
      <c r="L344" s="87">
        <f t="shared" si="42"/>
        <v>364966</v>
      </c>
      <c r="M344" s="87">
        <f t="shared" si="42"/>
        <v>20416</v>
      </c>
      <c r="N344" s="87">
        <f t="shared" si="42"/>
        <v>414416</v>
      </c>
      <c r="O344" s="87">
        <f t="shared" si="42"/>
        <v>1455916</v>
      </c>
    </row>
    <row r="345" spans="1:15" ht="27" customHeight="1" thickBot="1">
      <c r="A345" s="130" t="s">
        <v>130</v>
      </c>
      <c r="B345" s="131"/>
      <c r="C345" s="77">
        <f t="shared" ref="C345:O345" si="43">SUM(C224+C284+C344)</f>
        <v>30682530</v>
      </c>
      <c r="D345" s="77">
        <f t="shared" si="43"/>
        <v>7240211</v>
      </c>
      <c r="E345" s="77">
        <f t="shared" si="43"/>
        <v>272011</v>
      </c>
      <c r="F345" s="77">
        <f t="shared" si="43"/>
        <v>1256822</v>
      </c>
      <c r="G345" s="77">
        <f t="shared" si="43"/>
        <v>4966804</v>
      </c>
      <c r="H345" s="77">
        <f t="shared" si="43"/>
        <v>2843550</v>
      </c>
      <c r="I345" s="76">
        <f t="shared" si="43"/>
        <v>2476030</v>
      </c>
      <c r="J345" s="90">
        <f t="shared" si="43"/>
        <v>2239951</v>
      </c>
      <c r="K345" s="90">
        <f t="shared" si="43"/>
        <v>4122508</v>
      </c>
      <c r="L345" s="90">
        <f t="shared" si="43"/>
        <v>1402854</v>
      </c>
      <c r="M345" s="90">
        <f t="shared" si="43"/>
        <v>1228059</v>
      </c>
      <c r="N345" s="90">
        <f t="shared" si="43"/>
        <v>892350</v>
      </c>
      <c r="O345" s="90">
        <f t="shared" si="43"/>
        <v>1741380</v>
      </c>
    </row>
    <row r="346" spans="1:15" ht="39" customHeight="1" thickBot="1">
      <c r="A346" s="25">
        <v>4000</v>
      </c>
      <c r="B346" s="9" t="s">
        <v>135</v>
      </c>
      <c r="C346" s="81" t="s">
        <v>1</v>
      </c>
      <c r="D346" s="81" t="s">
        <v>2</v>
      </c>
      <c r="E346" s="81" t="s">
        <v>80</v>
      </c>
      <c r="F346" s="81" t="s">
        <v>4</v>
      </c>
      <c r="G346" s="81" t="s">
        <v>5</v>
      </c>
      <c r="H346" s="81" t="s">
        <v>6</v>
      </c>
      <c r="I346" s="16" t="s">
        <v>7</v>
      </c>
      <c r="J346" s="86" t="s">
        <v>8</v>
      </c>
      <c r="K346" s="86" t="s">
        <v>9</v>
      </c>
      <c r="L346" s="86" t="s">
        <v>10</v>
      </c>
      <c r="M346" s="86" t="s">
        <v>81</v>
      </c>
      <c r="N346" s="86" t="s">
        <v>12</v>
      </c>
      <c r="O346" s="86" t="s">
        <v>13</v>
      </c>
    </row>
    <row r="347" spans="1:15" ht="21.6" thickBot="1">
      <c r="A347" s="140" t="s">
        <v>120</v>
      </c>
      <c r="B347" s="141"/>
      <c r="C347" s="110" t="s">
        <v>73</v>
      </c>
      <c r="D347" s="33"/>
      <c r="E347" s="33"/>
      <c r="F347" s="33"/>
      <c r="G347" s="33"/>
      <c r="H347" s="33"/>
      <c r="I347" s="97"/>
      <c r="J347" s="89"/>
      <c r="K347" s="89"/>
      <c r="L347" s="89"/>
      <c r="M347" s="89"/>
      <c r="N347" s="89"/>
      <c r="O347" s="89"/>
    </row>
    <row r="348" spans="1:15" ht="34.5" customHeight="1" thickBot="1">
      <c r="A348" s="114">
        <v>44201</v>
      </c>
      <c r="B348" s="115" t="s">
        <v>72</v>
      </c>
      <c r="C348" s="18">
        <f t="shared" ref="C348" si="44">SUM(D348:O348)</f>
        <v>1237000</v>
      </c>
      <c r="D348" s="91">
        <v>0</v>
      </c>
      <c r="E348" s="91">
        <v>0</v>
      </c>
      <c r="F348" s="91">
        <v>0</v>
      </c>
      <c r="G348" s="91">
        <v>1133000</v>
      </c>
      <c r="H348" s="91">
        <v>0</v>
      </c>
      <c r="I348" s="93">
        <v>0</v>
      </c>
      <c r="J348" s="82">
        <v>0</v>
      </c>
      <c r="K348" s="82">
        <v>104000</v>
      </c>
      <c r="L348" s="82">
        <v>0</v>
      </c>
      <c r="M348" s="82">
        <v>0</v>
      </c>
      <c r="N348" s="82">
        <v>0</v>
      </c>
      <c r="O348" s="82">
        <v>0</v>
      </c>
    </row>
    <row r="349" spans="1:15" ht="28.5" customHeight="1" thickBot="1">
      <c r="A349" s="136" t="s">
        <v>86</v>
      </c>
      <c r="B349" s="137"/>
      <c r="C349" s="19">
        <f t="shared" ref="C349:O349" si="45">SUM(C348:C348)</f>
        <v>1237000</v>
      </c>
      <c r="D349" s="19">
        <f t="shared" si="45"/>
        <v>0</v>
      </c>
      <c r="E349" s="19">
        <f t="shared" si="45"/>
        <v>0</v>
      </c>
      <c r="F349" s="19">
        <f t="shared" si="45"/>
        <v>0</v>
      </c>
      <c r="G349" s="19">
        <f t="shared" si="45"/>
        <v>1133000</v>
      </c>
      <c r="H349" s="19">
        <f t="shared" si="45"/>
        <v>0</v>
      </c>
      <c r="I349" s="17">
        <f t="shared" si="45"/>
        <v>0</v>
      </c>
      <c r="J349" s="87">
        <f t="shared" si="45"/>
        <v>0</v>
      </c>
      <c r="K349" s="87">
        <f t="shared" si="45"/>
        <v>104000</v>
      </c>
      <c r="L349" s="87">
        <f t="shared" si="45"/>
        <v>0</v>
      </c>
      <c r="M349" s="87">
        <f t="shared" si="45"/>
        <v>0</v>
      </c>
      <c r="N349" s="87">
        <f t="shared" si="45"/>
        <v>0</v>
      </c>
      <c r="O349" s="87">
        <f t="shared" si="45"/>
        <v>0</v>
      </c>
    </row>
    <row r="350" spans="1:15" ht="33.75" customHeight="1" thickBot="1">
      <c r="A350" s="130" t="s">
        <v>117</v>
      </c>
      <c r="B350" s="131"/>
      <c r="C350" s="77">
        <f>SUM(C349)</f>
        <v>1237000</v>
      </c>
      <c r="D350" s="77">
        <f t="shared" ref="D350:O350" si="46">SUM(D349)</f>
        <v>0</v>
      </c>
      <c r="E350" s="77">
        <f t="shared" si="46"/>
        <v>0</v>
      </c>
      <c r="F350" s="77">
        <f t="shared" si="46"/>
        <v>0</v>
      </c>
      <c r="G350" s="77">
        <f t="shared" si="46"/>
        <v>1133000</v>
      </c>
      <c r="H350" s="77">
        <f t="shared" si="46"/>
        <v>0</v>
      </c>
      <c r="I350" s="76">
        <f t="shared" si="46"/>
        <v>0</v>
      </c>
      <c r="J350" s="90">
        <f t="shared" si="46"/>
        <v>0</v>
      </c>
      <c r="K350" s="90">
        <f t="shared" si="46"/>
        <v>104000</v>
      </c>
      <c r="L350" s="90">
        <f t="shared" si="46"/>
        <v>0</v>
      </c>
      <c r="M350" s="90">
        <f t="shared" si="46"/>
        <v>0</v>
      </c>
      <c r="N350" s="90">
        <f t="shared" si="46"/>
        <v>0</v>
      </c>
      <c r="O350" s="90">
        <f t="shared" si="46"/>
        <v>0</v>
      </c>
    </row>
    <row r="351" spans="1:15" ht="27.75" customHeight="1" thickBot="1">
      <c r="A351" s="25">
        <v>5000</v>
      </c>
      <c r="B351" s="9" t="s">
        <v>134</v>
      </c>
      <c r="C351" s="81" t="s">
        <v>1</v>
      </c>
      <c r="D351" s="81" t="s">
        <v>2</v>
      </c>
      <c r="E351" s="81" t="s">
        <v>80</v>
      </c>
      <c r="F351" s="81" t="s">
        <v>4</v>
      </c>
      <c r="G351" s="81" t="s">
        <v>5</v>
      </c>
      <c r="H351" s="81" t="s">
        <v>6</v>
      </c>
      <c r="I351" s="16" t="s">
        <v>7</v>
      </c>
      <c r="J351" s="86" t="s">
        <v>8</v>
      </c>
      <c r="K351" s="86" t="s">
        <v>9</v>
      </c>
      <c r="L351" s="86" t="s">
        <v>10</v>
      </c>
      <c r="M351" s="86" t="s">
        <v>81</v>
      </c>
      <c r="N351" s="86" t="s">
        <v>12</v>
      </c>
      <c r="O351" s="86" t="s">
        <v>13</v>
      </c>
    </row>
    <row r="352" spans="1:15" ht="21.6" thickBot="1">
      <c r="A352" s="140" t="s">
        <v>121</v>
      </c>
      <c r="B352" s="141"/>
      <c r="C352" s="110" t="s">
        <v>73</v>
      </c>
      <c r="D352" s="33"/>
      <c r="E352" s="33"/>
      <c r="F352" s="33"/>
      <c r="G352" s="33"/>
      <c r="H352" s="33"/>
      <c r="I352" s="97"/>
      <c r="J352" s="89"/>
      <c r="K352" s="89"/>
      <c r="L352" s="89"/>
      <c r="M352" s="89"/>
      <c r="N352" s="89"/>
      <c r="O352" s="89"/>
    </row>
    <row r="353" spans="1:15" ht="21.6" thickBot="1">
      <c r="A353" s="99">
        <v>51101</v>
      </c>
      <c r="B353" s="104" t="s">
        <v>74</v>
      </c>
      <c r="C353" s="79">
        <f t="shared" ref="C353:C371" si="47">SUM(D353:O353)</f>
        <v>45000</v>
      </c>
      <c r="D353" s="91">
        <v>0</v>
      </c>
      <c r="E353" s="91">
        <v>0</v>
      </c>
      <c r="F353" s="91">
        <v>0</v>
      </c>
      <c r="G353" s="91">
        <v>45000</v>
      </c>
      <c r="H353" s="91">
        <v>0</v>
      </c>
      <c r="I353" s="93">
        <v>0</v>
      </c>
      <c r="J353" s="82">
        <v>0</v>
      </c>
      <c r="K353" s="82">
        <v>0</v>
      </c>
      <c r="L353" s="82">
        <v>0</v>
      </c>
      <c r="M353" s="82">
        <v>0</v>
      </c>
      <c r="N353" s="82">
        <v>0</v>
      </c>
      <c r="O353" s="82">
        <v>0</v>
      </c>
    </row>
    <row r="354" spans="1:15" ht="21.6" thickBot="1">
      <c r="A354" s="99">
        <v>51102</v>
      </c>
      <c r="B354" s="105" t="s">
        <v>75</v>
      </c>
      <c r="C354" s="79">
        <f t="shared" ref="C354:C358" si="48">SUM(D354:O354)</f>
        <v>6000</v>
      </c>
      <c r="D354" s="91">
        <v>0</v>
      </c>
      <c r="E354" s="91">
        <v>0</v>
      </c>
      <c r="F354" s="91">
        <v>0</v>
      </c>
      <c r="G354" s="91">
        <v>0</v>
      </c>
      <c r="H354" s="91">
        <v>0</v>
      </c>
      <c r="I354" s="93">
        <v>0</v>
      </c>
      <c r="J354" s="82">
        <v>0</v>
      </c>
      <c r="K354" s="82">
        <v>0</v>
      </c>
      <c r="L354" s="82">
        <v>6000</v>
      </c>
      <c r="M354" s="82">
        <v>0</v>
      </c>
      <c r="N354" s="82">
        <v>0</v>
      </c>
      <c r="O354" s="82">
        <v>0</v>
      </c>
    </row>
    <row r="355" spans="1:15" ht="21.6" thickBot="1">
      <c r="A355" s="99">
        <v>51201</v>
      </c>
      <c r="B355" s="105" t="s">
        <v>109</v>
      </c>
      <c r="C355" s="79">
        <f t="shared" si="48"/>
        <v>35000</v>
      </c>
      <c r="D355" s="91">
        <v>0</v>
      </c>
      <c r="E355" s="91">
        <v>0</v>
      </c>
      <c r="F355" s="91">
        <v>0</v>
      </c>
      <c r="G355" s="91">
        <v>35000</v>
      </c>
      <c r="H355" s="91">
        <v>0</v>
      </c>
      <c r="I355" s="93">
        <v>0</v>
      </c>
      <c r="J355" s="82">
        <v>0</v>
      </c>
      <c r="K355" s="82">
        <v>0</v>
      </c>
      <c r="L355" s="82">
        <v>0</v>
      </c>
      <c r="M355" s="82">
        <v>0</v>
      </c>
      <c r="N355" s="82">
        <v>0</v>
      </c>
      <c r="O355" s="82">
        <v>0</v>
      </c>
    </row>
    <row r="356" spans="1:15" ht="21.6" thickBot="1">
      <c r="A356" s="99">
        <v>51501</v>
      </c>
      <c r="B356" s="105" t="s">
        <v>76</v>
      </c>
      <c r="C356" s="79">
        <f t="shared" si="48"/>
        <v>2625380</v>
      </c>
      <c r="D356" s="91">
        <v>214000</v>
      </c>
      <c r="E356" s="91">
        <v>0</v>
      </c>
      <c r="F356" s="91">
        <v>0</v>
      </c>
      <c r="G356" s="91">
        <v>961580</v>
      </c>
      <c r="H356" s="91">
        <v>0</v>
      </c>
      <c r="I356" s="93">
        <v>0</v>
      </c>
      <c r="J356" s="82">
        <v>0</v>
      </c>
      <c r="K356" s="82">
        <v>1449800</v>
      </c>
      <c r="L356" s="82">
        <v>0</v>
      </c>
      <c r="M356" s="82">
        <v>0</v>
      </c>
      <c r="N356" s="82">
        <v>0</v>
      </c>
      <c r="O356" s="82">
        <v>0</v>
      </c>
    </row>
    <row r="357" spans="1:15" ht="36" customHeight="1" thickBot="1">
      <c r="A357" s="99">
        <v>51502</v>
      </c>
      <c r="B357" s="105" t="s">
        <v>110</v>
      </c>
      <c r="C357" s="79">
        <f t="shared" si="48"/>
        <v>0</v>
      </c>
      <c r="D357" s="91">
        <v>0</v>
      </c>
      <c r="E357" s="91">
        <v>0</v>
      </c>
      <c r="F357" s="91">
        <v>0</v>
      </c>
      <c r="G357" s="91">
        <v>0</v>
      </c>
      <c r="H357" s="91">
        <v>0</v>
      </c>
      <c r="I357" s="93">
        <v>0</v>
      </c>
      <c r="J357" s="82">
        <v>0</v>
      </c>
      <c r="K357" s="82">
        <v>0</v>
      </c>
      <c r="L357" s="82">
        <v>0</v>
      </c>
      <c r="M357" s="82">
        <v>0</v>
      </c>
      <c r="N357" s="82">
        <v>0</v>
      </c>
      <c r="O357" s="82">
        <v>0</v>
      </c>
    </row>
    <row r="358" spans="1:15" ht="21.6" thickBot="1">
      <c r="A358" s="99">
        <v>51902</v>
      </c>
      <c r="B358" s="105" t="s">
        <v>153</v>
      </c>
      <c r="C358" s="79">
        <f t="shared" si="48"/>
        <v>350000</v>
      </c>
      <c r="D358" s="91">
        <v>0</v>
      </c>
      <c r="E358" s="91">
        <v>0</v>
      </c>
      <c r="F358" s="91">
        <v>0</v>
      </c>
      <c r="G358" s="91">
        <v>350000</v>
      </c>
      <c r="H358" s="91">
        <v>0</v>
      </c>
      <c r="I358" s="93">
        <v>0</v>
      </c>
      <c r="J358" s="82">
        <v>0</v>
      </c>
      <c r="K358" s="82">
        <v>0</v>
      </c>
      <c r="L358" s="82">
        <v>0</v>
      </c>
      <c r="M358" s="82">
        <v>0</v>
      </c>
      <c r="N358" s="82">
        <v>0</v>
      </c>
      <c r="O358" s="82">
        <v>0</v>
      </c>
    </row>
    <row r="359" spans="1:15" ht="21.6" thickBot="1">
      <c r="A359" s="99">
        <v>51903</v>
      </c>
      <c r="B359" s="105" t="s">
        <v>145</v>
      </c>
      <c r="C359" s="79">
        <f t="shared" si="47"/>
        <v>0</v>
      </c>
      <c r="D359" s="91">
        <v>0</v>
      </c>
      <c r="E359" s="91">
        <v>0</v>
      </c>
      <c r="F359" s="91">
        <v>0</v>
      </c>
      <c r="G359" s="91">
        <v>0</v>
      </c>
      <c r="H359" s="91">
        <v>0</v>
      </c>
      <c r="I359" s="93">
        <v>0</v>
      </c>
      <c r="J359" s="82">
        <v>0</v>
      </c>
      <c r="K359" s="82">
        <v>0</v>
      </c>
      <c r="L359" s="82">
        <v>0</v>
      </c>
      <c r="M359" s="82">
        <v>0</v>
      </c>
      <c r="N359" s="82">
        <v>0</v>
      </c>
      <c r="O359" s="82">
        <v>0</v>
      </c>
    </row>
    <row r="360" spans="1:15" ht="31.8" thickBot="1">
      <c r="A360" s="99">
        <v>52101</v>
      </c>
      <c r="B360" s="105" t="s">
        <v>111</v>
      </c>
      <c r="C360" s="79">
        <f t="shared" si="47"/>
        <v>1255800</v>
      </c>
      <c r="D360" s="91">
        <v>0</v>
      </c>
      <c r="E360" s="91">
        <v>0</v>
      </c>
      <c r="F360" s="91">
        <v>0</v>
      </c>
      <c r="G360" s="91">
        <v>407800</v>
      </c>
      <c r="H360" s="91">
        <v>0</v>
      </c>
      <c r="I360" s="93">
        <v>0</v>
      </c>
      <c r="J360" s="82">
        <v>0</v>
      </c>
      <c r="K360" s="82">
        <v>840000</v>
      </c>
      <c r="L360" s="82">
        <v>0</v>
      </c>
      <c r="M360" s="82">
        <v>0</v>
      </c>
      <c r="N360" s="82">
        <v>0</v>
      </c>
      <c r="O360" s="82">
        <v>8000</v>
      </c>
    </row>
    <row r="361" spans="1:15" ht="21.6" thickBot="1">
      <c r="A361" s="99">
        <v>52201</v>
      </c>
      <c r="B361" s="105" t="s">
        <v>177</v>
      </c>
      <c r="C361" s="79">
        <f t="shared" ref="C361" si="49">SUM(D361:O361)</f>
        <v>25000</v>
      </c>
      <c r="D361" s="91">
        <v>0</v>
      </c>
      <c r="E361" s="91">
        <v>0</v>
      </c>
      <c r="F361" s="91">
        <v>0</v>
      </c>
      <c r="G361" s="91">
        <v>0</v>
      </c>
      <c r="H361" s="91">
        <v>0</v>
      </c>
      <c r="I361" s="93">
        <v>0</v>
      </c>
      <c r="J361" s="82">
        <v>0</v>
      </c>
      <c r="K361" s="82">
        <v>25000</v>
      </c>
      <c r="L361" s="82">
        <v>0</v>
      </c>
      <c r="M361" s="82">
        <v>0</v>
      </c>
      <c r="N361" s="82">
        <v>0</v>
      </c>
      <c r="O361" s="82">
        <v>0</v>
      </c>
    </row>
    <row r="362" spans="1:15" ht="21.6" thickBot="1">
      <c r="A362" s="99">
        <v>52301</v>
      </c>
      <c r="B362" s="105" t="s">
        <v>77</v>
      </c>
      <c r="C362" s="79">
        <f t="shared" si="47"/>
        <v>54000</v>
      </c>
      <c r="D362" s="91">
        <v>0</v>
      </c>
      <c r="E362" s="91">
        <v>0</v>
      </c>
      <c r="F362" s="91">
        <v>0</v>
      </c>
      <c r="G362" s="91">
        <v>0</v>
      </c>
      <c r="H362" s="91">
        <v>0</v>
      </c>
      <c r="I362" s="93">
        <v>14000</v>
      </c>
      <c r="J362" s="82">
        <v>40000</v>
      </c>
      <c r="K362" s="82">
        <v>0</v>
      </c>
      <c r="L362" s="82">
        <v>0</v>
      </c>
      <c r="M362" s="82">
        <v>0</v>
      </c>
      <c r="N362" s="82">
        <v>0</v>
      </c>
      <c r="O362" s="82">
        <v>0</v>
      </c>
    </row>
    <row r="363" spans="1:15" ht="21.6" thickBot="1">
      <c r="A363" s="123">
        <v>52901</v>
      </c>
      <c r="B363" s="105" t="s">
        <v>178</v>
      </c>
      <c r="C363" s="79">
        <f t="shared" ref="C363:C364" si="50">SUM(D363:O363)</f>
        <v>20000</v>
      </c>
      <c r="D363" s="91">
        <v>0</v>
      </c>
      <c r="E363" s="91">
        <v>0</v>
      </c>
      <c r="F363" s="91">
        <v>0</v>
      </c>
      <c r="G363" s="91">
        <v>0</v>
      </c>
      <c r="H363" s="91">
        <v>0</v>
      </c>
      <c r="I363" s="93">
        <v>0</v>
      </c>
      <c r="J363" s="82">
        <v>0</v>
      </c>
      <c r="K363" s="82">
        <v>20000</v>
      </c>
      <c r="L363" s="82">
        <v>0</v>
      </c>
      <c r="M363" s="82">
        <v>0</v>
      </c>
      <c r="N363" s="82">
        <v>0</v>
      </c>
      <c r="O363" s="82">
        <v>0</v>
      </c>
    </row>
    <row r="364" spans="1:15" ht="21.6" thickBot="1">
      <c r="A364" s="123">
        <v>52902</v>
      </c>
      <c r="B364" s="105" t="s">
        <v>179</v>
      </c>
      <c r="C364" s="79">
        <f t="shared" si="50"/>
        <v>20000</v>
      </c>
      <c r="D364" s="91">
        <v>0</v>
      </c>
      <c r="E364" s="91">
        <v>0</v>
      </c>
      <c r="F364" s="91">
        <v>0</v>
      </c>
      <c r="G364" s="91">
        <v>0</v>
      </c>
      <c r="H364" s="91">
        <v>0</v>
      </c>
      <c r="I364" s="93">
        <v>0</v>
      </c>
      <c r="J364" s="82">
        <v>0</v>
      </c>
      <c r="K364" s="82">
        <v>20000</v>
      </c>
      <c r="L364" s="82">
        <v>0</v>
      </c>
      <c r="M364" s="82">
        <v>0</v>
      </c>
      <c r="N364" s="82">
        <v>0</v>
      </c>
      <c r="O364" s="82">
        <v>0</v>
      </c>
    </row>
    <row r="365" spans="1:15" ht="21.6" thickBot="1">
      <c r="A365" s="99">
        <v>53101</v>
      </c>
      <c r="B365" s="105" t="s">
        <v>113</v>
      </c>
      <c r="C365" s="79">
        <f t="shared" si="47"/>
        <v>0</v>
      </c>
      <c r="D365" s="91">
        <v>0</v>
      </c>
      <c r="E365" s="91">
        <v>0</v>
      </c>
      <c r="F365" s="91">
        <v>0</v>
      </c>
      <c r="G365" s="91">
        <v>0</v>
      </c>
      <c r="H365" s="91">
        <v>0</v>
      </c>
      <c r="I365" s="93">
        <v>0</v>
      </c>
      <c r="J365" s="82">
        <v>0</v>
      </c>
      <c r="K365" s="82">
        <v>0</v>
      </c>
      <c r="L365" s="82">
        <v>0</v>
      </c>
      <c r="M365" s="82">
        <v>0</v>
      </c>
      <c r="N365" s="82">
        <v>0</v>
      </c>
      <c r="O365" s="82">
        <v>0</v>
      </c>
    </row>
    <row r="366" spans="1:15" ht="21.6" thickBot="1">
      <c r="A366" s="99">
        <v>56201</v>
      </c>
      <c r="B366" s="105" t="s">
        <v>146</v>
      </c>
      <c r="C366" s="79">
        <f t="shared" si="47"/>
        <v>0</v>
      </c>
      <c r="D366" s="91">
        <v>0</v>
      </c>
      <c r="E366" s="91">
        <v>0</v>
      </c>
      <c r="F366" s="91">
        <v>0</v>
      </c>
      <c r="G366" s="91">
        <v>0</v>
      </c>
      <c r="H366" s="91">
        <v>0</v>
      </c>
      <c r="I366" s="93">
        <v>0</v>
      </c>
      <c r="J366" s="82">
        <v>0</v>
      </c>
      <c r="K366" s="82">
        <v>0</v>
      </c>
      <c r="L366" s="82">
        <v>0</v>
      </c>
      <c r="M366" s="82">
        <v>0</v>
      </c>
      <c r="N366" s="82">
        <v>0</v>
      </c>
      <c r="O366" s="82">
        <v>0</v>
      </c>
    </row>
    <row r="367" spans="1:15" ht="21.6" thickBot="1">
      <c r="A367" s="99">
        <v>56202</v>
      </c>
      <c r="B367" s="105" t="s">
        <v>147</v>
      </c>
      <c r="C367" s="79">
        <f t="shared" si="47"/>
        <v>0</v>
      </c>
      <c r="D367" s="91">
        <v>0</v>
      </c>
      <c r="E367" s="91">
        <v>0</v>
      </c>
      <c r="F367" s="91">
        <v>0</v>
      </c>
      <c r="G367" s="91">
        <v>0</v>
      </c>
      <c r="H367" s="91">
        <v>0</v>
      </c>
      <c r="I367" s="93">
        <v>0</v>
      </c>
      <c r="J367" s="82">
        <v>0</v>
      </c>
      <c r="K367" s="82">
        <v>0</v>
      </c>
      <c r="L367" s="82">
        <v>0</v>
      </c>
      <c r="M367" s="82">
        <v>0</v>
      </c>
      <c r="N367" s="82">
        <v>0</v>
      </c>
      <c r="O367" s="82">
        <v>0</v>
      </c>
    </row>
    <row r="368" spans="1:15" ht="31.5" customHeight="1" thickBot="1">
      <c r="A368" s="99">
        <v>56401</v>
      </c>
      <c r="B368" s="105" t="s">
        <v>112</v>
      </c>
      <c r="C368" s="79">
        <f t="shared" si="47"/>
        <v>409000</v>
      </c>
      <c r="D368" s="91">
        <v>0</v>
      </c>
      <c r="E368" s="91">
        <v>0</v>
      </c>
      <c r="F368" s="91">
        <v>0</v>
      </c>
      <c r="G368" s="91">
        <v>9000</v>
      </c>
      <c r="H368" s="91">
        <v>0</v>
      </c>
      <c r="I368" s="93">
        <v>0</v>
      </c>
      <c r="J368" s="82">
        <v>0</v>
      </c>
      <c r="K368" s="82">
        <v>400000</v>
      </c>
      <c r="L368" s="82">
        <v>0</v>
      </c>
      <c r="M368" s="82">
        <v>0</v>
      </c>
      <c r="N368" s="82">
        <v>0</v>
      </c>
      <c r="O368" s="82">
        <v>0</v>
      </c>
    </row>
    <row r="369" spans="1:16" ht="21.6" thickBot="1">
      <c r="A369" s="99">
        <v>56501</v>
      </c>
      <c r="B369" s="105" t="s">
        <v>114</v>
      </c>
      <c r="C369" s="79">
        <f t="shared" si="47"/>
        <v>0</v>
      </c>
      <c r="D369" s="91">
        <v>0</v>
      </c>
      <c r="E369" s="91">
        <v>0</v>
      </c>
      <c r="F369" s="91">
        <v>0</v>
      </c>
      <c r="G369" s="91">
        <v>0</v>
      </c>
      <c r="H369" s="91">
        <v>0</v>
      </c>
      <c r="I369" s="93">
        <v>0</v>
      </c>
      <c r="J369" s="82">
        <v>0</v>
      </c>
      <c r="K369" s="82">
        <v>0</v>
      </c>
      <c r="L369" s="82">
        <v>0</v>
      </c>
      <c r="M369" s="82">
        <v>0</v>
      </c>
      <c r="N369" s="82">
        <v>0</v>
      </c>
      <c r="O369" s="82">
        <v>0</v>
      </c>
    </row>
    <row r="370" spans="1:16" ht="21.6" thickBot="1">
      <c r="A370" s="99">
        <v>56601</v>
      </c>
      <c r="B370" s="105" t="s">
        <v>115</v>
      </c>
      <c r="C370" s="79">
        <f t="shared" si="47"/>
        <v>0</v>
      </c>
      <c r="D370" s="91">
        <v>0</v>
      </c>
      <c r="E370" s="91">
        <v>0</v>
      </c>
      <c r="F370" s="91">
        <v>0</v>
      </c>
      <c r="G370" s="91">
        <v>0</v>
      </c>
      <c r="H370" s="91">
        <v>0</v>
      </c>
      <c r="I370" s="93">
        <v>0</v>
      </c>
      <c r="J370" s="82">
        <v>0</v>
      </c>
      <c r="K370" s="82">
        <v>0</v>
      </c>
      <c r="L370" s="82">
        <v>0</v>
      </c>
      <c r="M370" s="82">
        <v>0</v>
      </c>
      <c r="N370" s="82">
        <v>0</v>
      </c>
      <c r="O370" s="82">
        <v>0</v>
      </c>
    </row>
    <row r="371" spans="1:16" ht="21.6" thickBot="1">
      <c r="A371" s="99">
        <v>56701</v>
      </c>
      <c r="B371" s="106" t="s">
        <v>116</v>
      </c>
      <c r="C371" s="79">
        <f t="shared" si="47"/>
        <v>0</v>
      </c>
      <c r="D371" s="92">
        <v>0</v>
      </c>
      <c r="E371" s="92">
        <v>0</v>
      </c>
      <c r="F371" s="92">
        <v>0</v>
      </c>
      <c r="G371" s="92">
        <v>0</v>
      </c>
      <c r="H371" s="92">
        <v>0</v>
      </c>
      <c r="I371" s="96">
        <v>0</v>
      </c>
      <c r="J371" s="88">
        <v>0</v>
      </c>
      <c r="K371" s="88">
        <v>0</v>
      </c>
      <c r="L371" s="88">
        <v>0</v>
      </c>
      <c r="M371" s="88">
        <v>0</v>
      </c>
      <c r="N371" s="88">
        <v>0</v>
      </c>
      <c r="O371" s="82">
        <v>0</v>
      </c>
    </row>
    <row r="372" spans="1:16" ht="30" customHeight="1" thickBot="1">
      <c r="A372" s="138" t="s">
        <v>83</v>
      </c>
      <c r="B372" s="139"/>
      <c r="C372" s="17">
        <f t="shared" ref="C372:O372" si="51">SUM(C353:C371)</f>
        <v>4845180</v>
      </c>
      <c r="D372" s="17">
        <f t="shared" si="51"/>
        <v>214000</v>
      </c>
      <c r="E372" s="17">
        <f t="shared" si="51"/>
        <v>0</v>
      </c>
      <c r="F372" s="17">
        <f t="shared" si="51"/>
        <v>0</v>
      </c>
      <c r="G372" s="17">
        <f t="shared" si="51"/>
        <v>1808380</v>
      </c>
      <c r="H372" s="17">
        <f t="shared" si="51"/>
        <v>0</v>
      </c>
      <c r="I372" s="17">
        <f t="shared" si="51"/>
        <v>14000</v>
      </c>
      <c r="J372" s="17">
        <f t="shared" si="51"/>
        <v>40000</v>
      </c>
      <c r="K372" s="17">
        <f t="shared" si="51"/>
        <v>2754800</v>
      </c>
      <c r="L372" s="17">
        <f t="shared" si="51"/>
        <v>6000</v>
      </c>
      <c r="M372" s="17">
        <f t="shared" si="51"/>
        <v>0</v>
      </c>
      <c r="N372" s="17">
        <f t="shared" si="51"/>
        <v>0</v>
      </c>
      <c r="O372" s="17">
        <f t="shared" si="51"/>
        <v>8000</v>
      </c>
    </row>
    <row r="373" spans="1:16" ht="27.75" customHeight="1" thickBot="1">
      <c r="A373" s="132" t="s">
        <v>85</v>
      </c>
      <c r="B373" s="133"/>
      <c r="C373" s="78">
        <f>C372</f>
        <v>4845180</v>
      </c>
      <c r="D373" s="78">
        <f t="shared" ref="D373:O373" si="52">D372</f>
        <v>214000</v>
      </c>
      <c r="E373" s="78">
        <f t="shared" si="52"/>
        <v>0</v>
      </c>
      <c r="F373" s="78">
        <f t="shared" si="52"/>
        <v>0</v>
      </c>
      <c r="G373" s="78">
        <f t="shared" si="52"/>
        <v>1808380</v>
      </c>
      <c r="H373" s="78">
        <f t="shared" si="52"/>
        <v>0</v>
      </c>
      <c r="I373" s="78">
        <f t="shared" si="52"/>
        <v>14000</v>
      </c>
      <c r="J373" s="78">
        <f t="shared" si="52"/>
        <v>40000</v>
      </c>
      <c r="K373" s="78">
        <f t="shared" si="52"/>
        <v>2754800</v>
      </c>
      <c r="L373" s="78">
        <f t="shared" si="52"/>
        <v>6000</v>
      </c>
      <c r="M373" s="78">
        <f t="shared" si="52"/>
        <v>0</v>
      </c>
      <c r="N373" s="78">
        <f t="shared" si="52"/>
        <v>0</v>
      </c>
      <c r="O373" s="78">
        <f t="shared" si="52"/>
        <v>8000</v>
      </c>
    </row>
    <row r="374" spans="1:16" ht="14.4" customHeight="1" thickBot="1">
      <c r="A374" s="5"/>
      <c r="B374" s="6"/>
      <c r="C374" s="21"/>
      <c r="D374" s="22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4"/>
    </row>
    <row r="375" spans="1:16" ht="41.25" customHeight="1" thickBot="1">
      <c r="A375" s="148" t="s">
        <v>159</v>
      </c>
      <c r="B375" s="149"/>
      <c r="C375" s="118">
        <f>C163+C345+C373+C350</f>
        <v>42408360</v>
      </c>
      <c r="D375" s="118">
        <f t="shared" ref="D375:O375" si="53">D163+D345+D372+D350</f>
        <v>8169007</v>
      </c>
      <c r="E375" s="118">
        <f t="shared" si="53"/>
        <v>291055</v>
      </c>
      <c r="F375" s="118">
        <f t="shared" si="53"/>
        <v>1640375</v>
      </c>
      <c r="G375" s="118">
        <f t="shared" si="53"/>
        <v>10205877</v>
      </c>
      <c r="H375" s="118">
        <f t="shared" si="53"/>
        <v>3178602</v>
      </c>
      <c r="I375" s="118">
        <f t="shared" si="53"/>
        <v>2770629</v>
      </c>
      <c r="J375" s="118">
        <f t="shared" si="53"/>
        <v>2482271</v>
      </c>
      <c r="K375" s="118">
        <f t="shared" si="53"/>
        <v>7705402</v>
      </c>
      <c r="L375" s="118">
        <f t="shared" si="53"/>
        <v>1697608</v>
      </c>
      <c r="M375" s="118">
        <f t="shared" si="53"/>
        <v>1418978</v>
      </c>
      <c r="N375" s="118">
        <f t="shared" si="53"/>
        <v>966141</v>
      </c>
      <c r="O375" s="118">
        <f t="shared" si="53"/>
        <v>1882415</v>
      </c>
    </row>
    <row r="376" spans="1:16">
      <c r="A376" s="70" t="s">
        <v>181</v>
      </c>
    </row>
    <row r="377" spans="1:16">
      <c r="A377" s="7"/>
    </row>
    <row r="378" spans="1:16" s="1" customFormat="1">
      <c r="A378" s="3"/>
      <c r="C378" s="4"/>
      <c r="D378" s="146" t="s">
        <v>84</v>
      </c>
      <c r="E378" s="146"/>
      <c r="K378" s="146" t="s">
        <v>180</v>
      </c>
      <c r="L378" s="146"/>
      <c r="M378" s="146"/>
      <c r="P378"/>
    </row>
    <row r="379" spans="1:16" s="1" customFormat="1">
      <c r="A379" s="3"/>
      <c r="C379" s="4"/>
      <c r="D379" s="8"/>
      <c r="E379" s="8"/>
      <c r="K379" s="8"/>
      <c r="L379" s="8"/>
      <c r="P379"/>
    </row>
    <row r="381" spans="1:16" s="1" customFormat="1">
      <c r="A381" s="3"/>
      <c r="C381" s="147" t="s">
        <v>158</v>
      </c>
      <c r="D381" s="147"/>
      <c r="E381" s="147"/>
      <c r="F381" s="147"/>
      <c r="J381" s="154" t="s">
        <v>157</v>
      </c>
      <c r="K381" s="154"/>
      <c r="L381" s="154"/>
      <c r="M381" s="154"/>
      <c r="N381" s="154"/>
      <c r="P381"/>
    </row>
    <row r="382" spans="1:16" s="1" customFormat="1">
      <c r="A382" s="3"/>
      <c r="C382" s="153" t="s">
        <v>137</v>
      </c>
      <c r="D382" s="153"/>
      <c r="E382" s="153"/>
      <c r="F382" s="153"/>
      <c r="G382" s="2"/>
      <c r="H382" s="2"/>
      <c r="J382" s="154" t="s">
        <v>154</v>
      </c>
      <c r="K382" s="154"/>
      <c r="L382" s="154"/>
      <c r="M382" s="154"/>
      <c r="N382" s="154"/>
      <c r="P382"/>
    </row>
    <row r="384" spans="1:16" ht="18.600000000000001" thickBot="1"/>
    <row r="385" spans="4:10" ht="19.5" customHeight="1" thickBot="1">
      <c r="D385" s="150" t="s">
        <v>202</v>
      </c>
      <c r="E385" s="152"/>
      <c r="F385" s="151"/>
      <c r="G385" s="150" t="s">
        <v>200</v>
      </c>
      <c r="H385" s="151"/>
      <c r="I385" s="150" t="s">
        <v>201</v>
      </c>
      <c r="J385" s="151"/>
    </row>
  </sheetData>
  <mergeCells count="30">
    <mergeCell ref="I385:J385"/>
    <mergeCell ref="G385:H385"/>
    <mergeCell ref="D385:F385"/>
    <mergeCell ref="A162:B162"/>
    <mergeCell ref="A110:B110"/>
    <mergeCell ref="C382:F382"/>
    <mergeCell ref="J382:N382"/>
    <mergeCell ref="J381:N381"/>
    <mergeCell ref="K378:M378"/>
    <mergeCell ref="A7:B7"/>
    <mergeCell ref="A224:B224"/>
    <mergeCell ref="D378:E378"/>
    <mergeCell ref="C381:F381"/>
    <mergeCell ref="A375:B375"/>
    <mergeCell ref="A1:O1"/>
    <mergeCell ref="A163:B163"/>
    <mergeCell ref="A345:B345"/>
    <mergeCell ref="A350:B350"/>
    <mergeCell ref="A373:B373"/>
    <mergeCell ref="A2:O2"/>
    <mergeCell ref="C4:J4"/>
    <mergeCell ref="A3:O3"/>
    <mergeCell ref="A349:B349"/>
    <mergeCell ref="A344:B344"/>
    <mergeCell ref="A372:B372"/>
    <mergeCell ref="A284:B284"/>
    <mergeCell ref="A352:B352"/>
    <mergeCell ref="A347:B347"/>
    <mergeCell ref="A165:B165"/>
    <mergeCell ref="A58:B58"/>
  </mergeCells>
  <printOptions horizontalCentered="1"/>
  <pageMargins left="0.19685039370078741" right="0.19685039370078741" top="0.98425196850393704" bottom="0.19685039370078741" header="0" footer="0"/>
  <pageSetup scale="40" fitToWidth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B2" sqref="B2"/>
    </sheetView>
  </sheetViews>
  <sheetFormatPr baseColWidth="10" defaultRowHeight="14.4"/>
  <cols>
    <col min="1" max="1" width="3.109375" customWidth="1"/>
    <col min="2" max="2" width="20.33203125" customWidth="1"/>
    <col min="3" max="3" width="25" customWidth="1"/>
    <col min="4" max="4" width="27.88671875" customWidth="1"/>
    <col min="5" max="5" width="23.6640625" customWidth="1"/>
    <col min="6" max="6" width="22" customWidth="1"/>
    <col min="7" max="7" width="12.6640625" bestFit="1" customWidth="1"/>
    <col min="8" max="8" width="20.6640625" customWidth="1"/>
    <col min="9" max="9" width="23.33203125" customWidth="1"/>
    <col min="10" max="10" width="12.5546875" bestFit="1" customWidth="1"/>
  </cols>
  <sheetData>
    <row r="1" spans="1:12" ht="21">
      <c r="B1" s="156" t="s">
        <v>78</v>
      </c>
      <c r="C1" s="156"/>
      <c r="D1" s="156"/>
      <c r="E1" s="156"/>
      <c r="F1" s="156"/>
      <c r="G1" s="156"/>
      <c r="H1" s="156"/>
      <c r="I1" s="156"/>
      <c r="J1" s="156"/>
    </row>
    <row r="2" spans="1:1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.6">
      <c r="A3" s="37"/>
      <c r="B3" s="155" t="s">
        <v>182</v>
      </c>
      <c r="C3" s="155"/>
      <c r="D3" s="155"/>
      <c r="E3" s="155"/>
      <c r="F3" s="155"/>
      <c r="G3" s="37"/>
      <c r="H3" s="37"/>
      <c r="I3" s="37"/>
      <c r="J3" s="37"/>
      <c r="K3" s="37"/>
    </row>
    <row r="4" spans="1:12" ht="18.600000000000001" thickBot="1">
      <c r="A4" s="37"/>
      <c r="B4" s="157" t="s">
        <v>191</v>
      </c>
      <c r="C4" s="157"/>
      <c r="D4" s="157"/>
      <c r="E4" s="157"/>
      <c r="F4" s="157"/>
      <c r="G4" s="37"/>
      <c r="H4" s="157" t="s">
        <v>192</v>
      </c>
      <c r="I4" s="157"/>
      <c r="J4" s="157"/>
      <c r="K4" s="37"/>
    </row>
    <row r="5" spans="1:12" ht="22.5" customHeight="1" thickBot="1">
      <c r="A5" s="37"/>
      <c r="B5" s="38" t="s">
        <v>183</v>
      </c>
      <c r="C5" s="39" t="s">
        <v>184</v>
      </c>
      <c r="D5" s="39" t="s">
        <v>185</v>
      </c>
      <c r="E5" s="40" t="s">
        <v>186</v>
      </c>
      <c r="F5" s="41" t="s">
        <v>187</v>
      </c>
      <c r="G5" s="37"/>
      <c r="H5" s="38" t="s">
        <v>183</v>
      </c>
      <c r="I5" s="41" t="s">
        <v>187</v>
      </c>
      <c r="J5" s="42" t="s">
        <v>188</v>
      </c>
      <c r="K5" s="37"/>
    </row>
    <row r="6" spans="1:12" ht="30" customHeight="1" thickBot="1">
      <c r="A6" s="37"/>
      <c r="B6" s="43">
        <v>2000</v>
      </c>
      <c r="C6" s="44">
        <f>SUM('PAAAS 2024 FED-EST-IP'!C58)</f>
        <v>1706250</v>
      </c>
      <c r="D6" s="44">
        <f>SUM('PAAAS 2024 FED-EST-IP'!C110)</f>
        <v>1213633</v>
      </c>
      <c r="E6" s="45">
        <f>SUM('PAAAS 2024 FED-EST-IP'!C162)</f>
        <v>2723767</v>
      </c>
      <c r="F6" s="46">
        <f>SUM(C6:E6)</f>
        <v>5643650</v>
      </c>
      <c r="G6" s="37"/>
      <c r="H6" s="43">
        <v>2000</v>
      </c>
      <c r="I6" s="46">
        <f>SUM(F6)</f>
        <v>5643650</v>
      </c>
      <c r="J6" s="47">
        <f>SUM(I6*1)/I10</f>
        <v>0.13307871372531266</v>
      </c>
      <c r="K6" s="37"/>
    </row>
    <row r="7" spans="1:12" ht="30" customHeight="1" thickBot="1">
      <c r="A7" s="37"/>
      <c r="B7" s="48">
        <v>3000</v>
      </c>
      <c r="C7" s="49">
        <f>SUM('PAAAS 2024 FED-EST-IP'!C224)</f>
        <v>4460861</v>
      </c>
      <c r="D7" s="49">
        <f>SUM('PAAAS 2024 FED-EST-IP'!C284)</f>
        <v>4953478</v>
      </c>
      <c r="E7" s="50">
        <f>SUM('PAAAS 2024 FED-EST-IP'!C344)</f>
        <v>21268191</v>
      </c>
      <c r="F7" s="46">
        <f t="shared" ref="F7:F9" si="0">SUM(C7:E7)</f>
        <v>30682530</v>
      </c>
      <c r="G7" s="37"/>
      <c r="H7" s="48">
        <v>3000</v>
      </c>
      <c r="I7" s="46">
        <f>SUM(F7)</f>
        <v>30682530</v>
      </c>
      <c r="J7" s="51">
        <f>SUM(I7*1)/I10</f>
        <v>0.72350192273410241</v>
      </c>
      <c r="K7" s="37"/>
    </row>
    <row r="8" spans="1:12" ht="30" customHeight="1" thickBot="1">
      <c r="A8" s="37"/>
      <c r="B8" s="52">
        <v>4000</v>
      </c>
      <c r="C8" s="53">
        <v>0</v>
      </c>
      <c r="D8" s="53">
        <v>0</v>
      </c>
      <c r="E8" s="54">
        <f>SUM('PAAAS 2024 FED-EST-IP'!C349)</f>
        <v>1237000</v>
      </c>
      <c r="F8" s="46">
        <f t="shared" si="0"/>
        <v>1237000</v>
      </c>
      <c r="G8" s="37"/>
      <c r="H8" s="52">
        <v>4000</v>
      </c>
      <c r="I8" s="46">
        <f>SUM(F8)</f>
        <v>1237000</v>
      </c>
      <c r="J8" s="47">
        <f>SUM(I8*1)/I10</f>
        <v>2.9168777099609605E-2</v>
      </c>
      <c r="K8" s="37"/>
    </row>
    <row r="9" spans="1:12" ht="30" customHeight="1" thickBot="1">
      <c r="A9" s="37"/>
      <c r="B9" s="48">
        <v>5000</v>
      </c>
      <c r="C9" s="49">
        <v>0</v>
      </c>
      <c r="D9" s="49">
        <v>0</v>
      </c>
      <c r="E9" s="50">
        <f>SUM('PAAAS 2024 FED-EST-IP'!C372)</f>
        <v>4845180</v>
      </c>
      <c r="F9" s="46">
        <f t="shared" si="0"/>
        <v>4845180</v>
      </c>
      <c r="G9" s="37"/>
      <c r="H9" s="48">
        <v>5000</v>
      </c>
      <c r="I9" s="55">
        <f>SUM(F9)</f>
        <v>4845180</v>
      </c>
      <c r="J9" s="56">
        <f>SUM(I9*1)/I10</f>
        <v>0.11425058644097531</v>
      </c>
      <c r="K9" s="37"/>
    </row>
    <row r="10" spans="1:12" ht="26.25" customHeight="1" thickBot="1">
      <c r="A10" s="37"/>
      <c r="B10" s="37"/>
      <c r="C10" s="57">
        <f>SUM(C6:C9)</f>
        <v>6167111</v>
      </c>
      <c r="D10" s="57">
        <f>SUM(D6:D9)</f>
        <v>6167111</v>
      </c>
      <c r="E10" s="57">
        <f>SUM(E6:E9)</f>
        <v>30074138</v>
      </c>
      <c r="F10" s="55">
        <f>SUM(F6:F9)</f>
        <v>42408360</v>
      </c>
      <c r="G10" s="37"/>
      <c r="I10" s="55">
        <f>SUM(I6:I9)</f>
        <v>42408360</v>
      </c>
      <c r="J10" s="58"/>
      <c r="K10" s="37"/>
    </row>
    <row r="11" spans="1:12">
      <c r="A11" s="37"/>
      <c r="B11" s="37"/>
      <c r="C11" s="37"/>
      <c r="D11" s="37"/>
      <c r="E11" s="37"/>
      <c r="F11" s="37"/>
      <c r="G11" s="59"/>
      <c r="H11" s="37"/>
      <c r="I11" s="37"/>
      <c r="J11" s="37"/>
    </row>
    <row r="12" spans="1:12">
      <c r="E12" s="37"/>
      <c r="F12" s="37"/>
      <c r="G12" s="37"/>
      <c r="H12" s="37"/>
      <c r="I12" s="37"/>
      <c r="J12" s="37"/>
      <c r="K12" s="37"/>
      <c r="L12" s="37"/>
    </row>
    <row r="13" spans="1:12" ht="15.6">
      <c r="B13" s="66"/>
      <c r="C13" s="67"/>
      <c r="D13" s="67"/>
      <c r="E13" s="37"/>
      <c r="F13" s="37"/>
      <c r="G13" s="37"/>
      <c r="H13" s="37"/>
      <c r="I13" s="37"/>
      <c r="J13" s="37"/>
      <c r="K13" s="37"/>
      <c r="L13" s="37"/>
    </row>
    <row r="14" spans="1:12" ht="15.6">
      <c r="A14" s="37"/>
      <c r="B14" s="71"/>
      <c r="C14" s="72"/>
      <c r="D14" s="72"/>
      <c r="E14" s="37"/>
      <c r="F14" s="37"/>
      <c r="G14" s="37"/>
      <c r="H14" s="37"/>
      <c r="I14" s="37"/>
      <c r="J14" s="37"/>
      <c r="K14" s="37"/>
      <c r="L14" s="37"/>
    </row>
    <row r="15" spans="1:12" ht="24" customHeight="1">
      <c r="A15" s="37"/>
      <c r="B15" s="73"/>
      <c r="C15" s="74"/>
      <c r="D15" s="74"/>
      <c r="E15" s="37"/>
      <c r="F15" s="37"/>
      <c r="G15" s="37"/>
      <c r="H15" s="37"/>
      <c r="I15" s="37"/>
      <c r="J15" s="37"/>
      <c r="K15" s="37"/>
    </row>
    <row r="16" spans="1:1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ht="16.2" thickBot="1">
      <c r="A18" s="37"/>
      <c r="B18" s="155" t="s">
        <v>196</v>
      </c>
      <c r="C18" s="155"/>
      <c r="D18" s="155"/>
      <c r="E18" s="75"/>
      <c r="F18" s="37"/>
      <c r="G18" s="37"/>
      <c r="H18" s="37"/>
      <c r="I18" s="37"/>
      <c r="J18" s="37"/>
      <c r="K18" s="37"/>
    </row>
    <row r="19" spans="1:11" ht="38.25" customHeight="1" thickBot="1">
      <c r="A19" s="37"/>
      <c r="B19" s="60" t="s">
        <v>193</v>
      </c>
      <c r="C19" s="61" t="s">
        <v>189</v>
      </c>
      <c r="D19" s="62" t="s">
        <v>190</v>
      </c>
      <c r="E19" s="37"/>
      <c r="F19" s="37"/>
      <c r="G19" s="37"/>
      <c r="H19" s="37"/>
      <c r="I19" s="37"/>
      <c r="J19" s="37"/>
      <c r="K19" s="37"/>
    </row>
    <row r="20" spans="1:11" ht="31.5" customHeight="1" thickBot="1">
      <c r="A20" s="37"/>
      <c r="B20" s="63">
        <f>D10</f>
        <v>6167111</v>
      </c>
      <c r="C20" s="68">
        <f>SUM(B20*0.7)</f>
        <v>4316977.7</v>
      </c>
      <c r="D20" s="69">
        <f>SUM(B20*0.3)</f>
        <v>1850133.3</v>
      </c>
      <c r="E20" s="37"/>
      <c r="F20" s="37"/>
      <c r="G20" s="37"/>
      <c r="H20" s="37"/>
      <c r="I20" s="37"/>
      <c r="J20" s="37"/>
      <c r="K20" s="37"/>
    </row>
    <row r="21" spans="1:1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ht="16.2" thickBot="1">
      <c r="A23" s="37"/>
      <c r="B23" s="155" t="s">
        <v>197</v>
      </c>
      <c r="C23" s="155"/>
      <c r="D23" s="155"/>
      <c r="E23" s="37"/>
      <c r="F23" s="37"/>
      <c r="G23" s="37"/>
      <c r="H23" s="37"/>
      <c r="I23" s="37"/>
      <c r="J23" s="37"/>
      <c r="K23" s="37"/>
    </row>
    <row r="24" spans="1:11" ht="31.8" thickBot="1">
      <c r="A24" s="37"/>
      <c r="B24" s="60" t="s">
        <v>193</v>
      </c>
      <c r="C24" s="61" t="s">
        <v>194</v>
      </c>
      <c r="D24" s="62" t="s">
        <v>195</v>
      </c>
      <c r="E24" s="37"/>
      <c r="F24" s="37"/>
      <c r="G24" s="37"/>
      <c r="H24" s="37"/>
      <c r="I24" s="37"/>
      <c r="J24" s="37"/>
      <c r="K24" s="37"/>
    </row>
    <row r="25" spans="1:11" ht="30" customHeight="1" thickBot="1">
      <c r="A25" s="37"/>
      <c r="B25" s="63">
        <f>SUM(D10+E10)</f>
        <v>36241249</v>
      </c>
      <c r="C25" s="68">
        <f>SUM(B25*0.8)</f>
        <v>28992999.200000003</v>
      </c>
      <c r="D25" s="69">
        <f>SUM(B25*0.2)</f>
        <v>7248249.8000000007</v>
      </c>
      <c r="E25" s="37"/>
      <c r="F25" s="37"/>
      <c r="G25" s="37"/>
      <c r="H25" s="37"/>
      <c r="I25" s="37"/>
      <c r="J25" s="37"/>
      <c r="K25" s="37"/>
    </row>
    <row r="26" spans="1:1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15.6">
      <c r="A28" s="37"/>
      <c r="B28" s="71"/>
      <c r="C28" s="72"/>
      <c r="D28" s="72"/>
      <c r="E28" s="37"/>
      <c r="F28" s="37"/>
      <c r="G28" s="37"/>
      <c r="H28" s="37"/>
      <c r="I28" s="37"/>
      <c r="J28" s="37"/>
      <c r="K28" s="37"/>
    </row>
    <row r="29" spans="1:11" ht="15.6">
      <c r="A29" s="37"/>
      <c r="B29" s="71"/>
      <c r="C29" s="72"/>
      <c r="D29" s="72"/>
      <c r="E29" s="37"/>
      <c r="F29" s="37"/>
      <c r="G29" s="37"/>
      <c r="H29" s="37"/>
      <c r="I29" s="37"/>
      <c r="J29" s="37"/>
      <c r="K29" s="37"/>
    </row>
    <row r="30" spans="1:11" ht="30" customHeight="1">
      <c r="A30" s="37"/>
      <c r="B30" s="73"/>
      <c r="C30" s="74"/>
      <c r="D30" s="74"/>
      <c r="E30" s="37"/>
      <c r="F30" s="37"/>
      <c r="G30" s="37"/>
      <c r="H30" s="37"/>
      <c r="I30" s="37"/>
      <c r="J30" s="37"/>
      <c r="K30" s="37"/>
    </row>
    <row r="31" spans="1:1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 ht="15" thickBo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6.2" thickBot="1">
      <c r="A33" s="37"/>
      <c r="B33" s="38" t="s">
        <v>183</v>
      </c>
      <c r="C33" s="41" t="s">
        <v>187</v>
      </c>
      <c r="D33" s="37"/>
      <c r="E33" s="37"/>
      <c r="F33" s="37"/>
      <c r="G33" s="37"/>
      <c r="H33" s="37"/>
      <c r="I33" s="37"/>
      <c r="J33" s="37"/>
      <c r="K33" s="37"/>
    </row>
    <row r="34" spans="1:11" ht="18" thickBot="1">
      <c r="A34" s="37"/>
      <c r="B34" s="48">
        <v>2000</v>
      </c>
      <c r="C34" s="64">
        <v>5643650</v>
      </c>
      <c r="D34" s="37"/>
      <c r="E34" s="37"/>
    </row>
    <row r="35" spans="1:11" ht="18" thickBot="1">
      <c r="A35" s="37"/>
      <c r="B35" s="48">
        <v>3000</v>
      </c>
      <c r="C35" s="64">
        <v>30682530</v>
      </c>
      <c r="D35" s="37"/>
      <c r="E35" s="37"/>
    </row>
    <row r="36" spans="1:11" ht="18" thickBot="1">
      <c r="A36" s="37"/>
      <c r="B36" s="48">
        <v>4000</v>
      </c>
      <c r="C36" s="64">
        <v>1237000</v>
      </c>
      <c r="D36" s="37"/>
      <c r="E36" s="37"/>
    </row>
    <row r="37" spans="1:11" ht="18" thickBot="1">
      <c r="A37" s="37"/>
      <c r="B37" s="48">
        <v>5000</v>
      </c>
      <c r="C37" s="64">
        <v>4845180</v>
      </c>
      <c r="D37" s="37"/>
      <c r="E37" s="37"/>
    </row>
    <row r="38" spans="1:11" ht="16.2" thickBot="1">
      <c r="A38" s="37"/>
      <c r="B38" s="37"/>
      <c r="C38" s="65">
        <f>SUM(C34:C37)</f>
        <v>42408360</v>
      </c>
      <c r="D38" s="37"/>
    </row>
    <row r="39" spans="1:11">
      <c r="A39" s="37"/>
      <c r="B39" s="37"/>
      <c r="C39" s="37"/>
      <c r="D39" s="37"/>
    </row>
    <row r="40" spans="1:11">
      <c r="A40" s="37"/>
      <c r="B40" s="37"/>
      <c r="C40" s="37"/>
      <c r="D40" s="37"/>
    </row>
    <row r="41" spans="1:11">
      <c r="A41" s="37"/>
      <c r="B41" s="37"/>
      <c r="C41" s="37"/>
      <c r="D41" s="37"/>
    </row>
    <row r="42" spans="1:11">
      <c r="A42" s="37"/>
      <c r="B42" s="37"/>
      <c r="C42" s="37"/>
      <c r="D42" s="37"/>
    </row>
    <row r="43" spans="1:11">
      <c r="A43" s="37"/>
      <c r="B43" s="37"/>
      <c r="C43" s="37"/>
      <c r="D43" s="37"/>
    </row>
    <row r="44" spans="1:11">
      <c r="A44" s="37"/>
      <c r="C44" s="37"/>
      <c r="D44" s="37"/>
    </row>
    <row r="45" spans="1:11">
      <c r="A45" s="37"/>
    </row>
    <row r="46" spans="1:11">
      <c r="A46" s="37"/>
    </row>
    <row r="47" spans="1:11">
      <c r="A47" s="37"/>
    </row>
    <row r="48" spans="1:11">
      <c r="A48" s="37"/>
    </row>
    <row r="49" spans="1:1">
      <c r="A49" s="37"/>
    </row>
    <row r="50" spans="1:1">
      <c r="A50" s="37"/>
    </row>
    <row r="51" spans="1:1">
      <c r="A51" s="37"/>
    </row>
    <row r="52" spans="1:1">
      <c r="A52" s="37"/>
    </row>
    <row r="53" spans="1:1">
      <c r="A53" s="37"/>
    </row>
  </sheetData>
  <mergeCells count="6">
    <mergeCell ref="B23:D23"/>
    <mergeCell ref="B1:J1"/>
    <mergeCell ref="B3:F3"/>
    <mergeCell ref="B4:F4"/>
    <mergeCell ref="H4:J4"/>
    <mergeCell ref="B18:D18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PAAAS 2024 FED-EST-IP</vt:lpstr>
      <vt:lpstr>RESUMEN</vt:lpstr>
      <vt:lpstr>'PAAAS 2024 FED-EST-IP'!Área_de_impresión</vt:lpstr>
      <vt:lpstr>'PAAAS 2024 FED-EST-IP'!Títulos_a_imprimir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Geuguer</dc:creator>
  <cp:lastModifiedBy>Leidy Madera Moreno</cp:lastModifiedBy>
  <cp:lastPrinted>2024-02-26T13:59:23Z</cp:lastPrinted>
  <dcterms:created xsi:type="dcterms:W3CDTF">2021-01-28T21:26:11Z</dcterms:created>
  <dcterms:modified xsi:type="dcterms:W3CDTF">2024-09-10T18:02:41Z</dcterms:modified>
</cp:coreProperties>
</file>