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C:\Users\Ligia\Documents\1 CALIDAD LEI\10 Gestión de Riesgos\Matrices\"/>
    </mc:Choice>
  </mc:AlternateContent>
  <bookViews>
    <workbookView xWindow="0" yWindow="0" windowWidth="19416" windowHeight="7656" activeTab="6"/>
  </bookViews>
  <sheets>
    <sheet name="Valoración" sheetId="5" r:id="rId1"/>
    <sheet name="RECTORÍA" sheetId="12" r:id="rId2"/>
    <sheet name="Planeación" sheetId="9" r:id="rId3"/>
    <sheet name="SECAD" sheetId="7" r:id="rId4"/>
    <sheet name="SEVIN" sheetId="10" r:id="rId5"/>
    <sheet name="DEUSE" sheetId="8" r:id="rId6"/>
    <sheet name="DAF" sheetId="11" r:id="rId7"/>
  </sheets>
  <definedNames>
    <definedName name="_xlnm.Print_Area" localSheetId="3">SECAD!$B$1:$T$13</definedName>
  </definedNames>
  <calcPr calcId="162913"/>
</workbook>
</file>

<file path=xl/calcChain.xml><?xml version="1.0" encoding="utf-8"?>
<calcChain xmlns="http://schemas.openxmlformats.org/spreadsheetml/2006/main">
  <c r="AA18" i="7" l="1"/>
  <c r="AA15" i="7" l="1"/>
  <c r="V29" i="11"/>
  <c r="AM23" i="11" l="1"/>
  <c r="AA23" i="11" l="1"/>
  <c r="AA20" i="11" l="1"/>
  <c r="AA18" i="11"/>
  <c r="AA13" i="11"/>
  <c r="AY30" i="8" l="1"/>
  <c r="AM30" i="8"/>
  <c r="AA16" i="11" l="1"/>
  <c r="AM26" i="8" l="1"/>
  <c r="AA26" i="8" l="1"/>
  <c r="P16" i="11" l="1"/>
  <c r="AA13" i="9" l="1"/>
  <c r="AC26" i="10" l="1"/>
  <c r="AC13" i="10"/>
  <c r="AC44" i="10" l="1"/>
  <c r="AC41" i="10"/>
  <c r="AC36" i="10"/>
  <c r="AC18" i="10" l="1"/>
  <c r="AC16" i="10"/>
  <c r="AC50" i="10"/>
  <c r="AA13" i="7" l="1"/>
  <c r="AA21" i="8" l="1"/>
  <c r="P21" i="8"/>
  <c r="AA30" i="8" l="1"/>
  <c r="AC32" i="10" l="1"/>
  <c r="AC30" i="10"/>
  <c r="P21" i="7" l="1"/>
  <c r="AA21" i="7" l="1"/>
  <c r="AA17" i="8" l="1"/>
  <c r="AC22" i="10" l="1"/>
  <c r="AA13" i="8"/>
  <c r="AC38" i="10"/>
  <c r="AA18" i="9"/>
  <c r="AA22" i="9" l="1"/>
  <c r="P41" i="10" l="1"/>
  <c r="P13" i="10" l="1"/>
</calcChain>
</file>

<file path=xl/comments1.xml><?xml version="1.0" encoding="utf-8"?>
<comments xmlns="http://schemas.openxmlformats.org/spreadsheetml/2006/main">
  <authors>
    <author>Leidy Madera Moreno</author>
  </authors>
  <commentList>
    <comment ref="T18" authorId="0" shapeId="0">
      <text>
        <r>
          <rPr>
            <b/>
            <sz val="9"/>
            <color indexed="81"/>
            <rFont val="Tahoma"/>
            <family val="2"/>
          </rPr>
          <t>Leidy Madera Moreno:</t>
        </r>
        <r>
          <rPr>
            <sz val="9"/>
            <color indexed="81"/>
            <rFont val="Tahoma"/>
            <family val="2"/>
          </rPr>
          <t xml:space="preserve">
Se presenta el convenio y el proyecto para ejercer antes de diciembre 2023</t>
        </r>
      </text>
    </comment>
    <comment ref="V19" authorId="0" shapeId="0">
      <text>
        <r>
          <rPr>
            <b/>
            <sz val="9"/>
            <color indexed="81"/>
            <rFont val="Tahoma"/>
            <family val="2"/>
          </rPr>
          <t>Leidy Madera Moreno:</t>
        </r>
        <r>
          <rPr>
            <sz val="9"/>
            <color indexed="81"/>
            <rFont val="Tahoma"/>
            <family val="2"/>
          </rPr>
          <t xml:space="preserve">
seguimiento en diciembre para verificar que todo se compró sin atrasos.</t>
        </r>
      </text>
    </comment>
  </commentList>
</comments>
</file>

<file path=xl/comments2.xml><?xml version="1.0" encoding="utf-8"?>
<comments xmlns="http://schemas.openxmlformats.org/spreadsheetml/2006/main">
  <authors>
    <author>Leidy Madera Moreno</author>
  </authors>
  <commentList>
    <comment ref="T13" authorId="0" shapeId="0">
      <text>
        <r>
          <rPr>
            <b/>
            <sz val="9"/>
            <color indexed="81"/>
            <rFont val="Tahoma"/>
            <family val="2"/>
          </rPr>
          <t>Leidy Madera Moreno:</t>
        </r>
        <r>
          <rPr>
            <sz val="9"/>
            <color indexed="81"/>
            <rFont val="Tahoma"/>
            <family val="2"/>
          </rPr>
          <t xml:space="preserve">
Correo de solicitud 13/07/22</t>
        </r>
      </text>
    </comment>
  </commentList>
</comments>
</file>

<file path=xl/comments3.xml><?xml version="1.0" encoding="utf-8"?>
<comments xmlns="http://schemas.openxmlformats.org/spreadsheetml/2006/main">
  <authors>
    <author>Leidy Madera Moreno</author>
  </authors>
  <commentList>
    <comment ref="V24" authorId="0" shapeId="0">
      <text>
        <r>
          <rPr>
            <b/>
            <sz val="9"/>
            <color indexed="81"/>
            <rFont val="Tahoma"/>
            <family val="2"/>
          </rPr>
          <t>Leidy Madera Moreno:</t>
        </r>
        <r>
          <rPr>
            <sz val="9"/>
            <color indexed="81"/>
            <rFont val="Tahoma"/>
            <family val="2"/>
          </rPr>
          <t xml:space="preserve">
Faltan evdencias, sheyla las envia hoy 19/dic/2023.</t>
        </r>
      </text>
    </comment>
  </commentList>
</comments>
</file>

<file path=xl/sharedStrings.xml><?xml version="1.0" encoding="utf-8"?>
<sst xmlns="http://schemas.openxmlformats.org/spreadsheetml/2006/main" count="1123" uniqueCount="406">
  <si>
    <t>Procedimiento</t>
  </si>
  <si>
    <t>Clasificación</t>
  </si>
  <si>
    <t>Frecuencia</t>
  </si>
  <si>
    <t>Puntuación</t>
  </si>
  <si>
    <t>Impacto</t>
  </si>
  <si>
    <t>Valoración Riesgo</t>
  </si>
  <si>
    <t>Aplicación Control</t>
  </si>
  <si>
    <t>Periodicidad Control</t>
  </si>
  <si>
    <t>Eficacia Control</t>
  </si>
  <si>
    <t>Valoración Riesgo Residual</t>
  </si>
  <si>
    <t>Interpretación del Riesgo Residual</t>
  </si>
  <si>
    <t>Acciones a seguir</t>
  </si>
  <si>
    <t>Responsable</t>
  </si>
  <si>
    <t>Fecha de Implementación</t>
  </si>
  <si>
    <t>Departamento</t>
  </si>
  <si>
    <t>VALORACIÓN DEL RIESGO</t>
  </si>
  <si>
    <t>EFECTIVIDAD DEL CONTROL</t>
  </si>
  <si>
    <t>RIESGO RESIDUAL</t>
  </si>
  <si>
    <t>RIESGO</t>
  </si>
  <si>
    <t>CONTROL</t>
  </si>
  <si>
    <t>Documentado (si/no)</t>
  </si>
  <si>
    <t>IDENTIFICACIÓN Y CLASIFICACIÓN DEL RIESGO</t>
  </si>
  <si>
    <t>Control</t>
  </si>
  <si>
    <t>ACCIONABLES</t>
  </si>
  <si>
    <t>MATRIZ DE GESTIÓN DE RIESGOS DEL SISTEMA DE GESTIÓN DE CALIDAD</t>
  </si>
  <si>
    <t>ÁREA:</t>
  </si>
  <si>
    <t xml:space="preserve">FECHA DE RE-VALORACIÓN: </t>
  </si>
  <si>
    <t>Fecha de identificación</t>
  </si>
  <si>
    <t>ARO-P06-F02</t>
  </si>
  <si>
    <t>Núm. Revisión:  0</t>
  </si>
  <si>
    <t>Fecha:  13 enero 2022</t>
  </si>
  <si>
    <t>Secretaría Académica</t>
  </si>
  <si>
    <t xml:space="preserve">SA-SPE-P03 Seguimiento al proceso de enseñanza </t>
  </si>
  <si>
    <t>Que los docentes de nuevo ingreso no conozcan el modelo educativo de la UTC</t>
  </si>
  <si>
    <t>3.13 Administración de procesos, ejecución y entrega.</t>
  </si>
  <si>
    <t>Si</t>
  </si>
  <si>
    <t>Media</t>
  </si>
  <si>
    <t>Tolerable</t>
  </si>
  <si>
    <t>Leve</t>
  </si>
  <si>
    <t>Elaboración de la planeación académica por pares y revisión de secretaría académica</t>
  </si>
  <si>
    <t>Tolerable 10</t>
  </si>
  <si>
    <t>Correctivo 
3</t>
  </si>
  <si>
    <t>Ocasional 
1</t>
  </si>
  <si>
    <t>Baja
2</t>
  </si>
  <si>
    <t>Ada Villegas Lugo/ Coordinaciones Académicas de División</t>
  </si>
  <si>
    <t>SA-EDD-P04 Evaluación del Desempeño Dcoente</t>
  </si>
  <si>
    <t>Que algunos docentes no logren mejorar en su desempeño, aún cuando realicen acciones de mejora.</t>
  </si>
  <si>
    <t>Baja</t>
  </si>
  <si>
    <t>Aceptable  
5</t>
  </si>
  <si>
    <t>Acompañamiento del docente para mejorar los resultados obtenidos</t>
  </si>
  <si>
    <t>Correctivo
3</t>
  </si>
  <si>
    <t>Aceptable</t>
  </si>
  <si>
    <t>Direcciones de División/Ada Villegas Lugo</t>
  </si>
  <si>
    <t>2) En caso de que un profesor ingrese de forma extemporánea la Coordinación Académica de División proporcionará al nuevo docente la información necesaria y se le asignará un compañero guía.</t>
  </si>
  <si>
    <t>1) Los docentes que no puedan realizar el curso en línea , tomarán el curso de forma precencial los días sábado, en el segundo mes del cuatrimestre.</t>
  </si>
  <si>
    <t xml:space="preserve">1) Brindar acompañamiento al docente en cuestión durante todo un ciclo de la evaluación para apoyarle en la mejora continua. </t>
  </si>
  <si>
    <t xml:space="preserve">
2) Brindar capacitación en las funciones sustantivas donde haya obtenido niveles de logro mejorables.</t>
  </si>
  <si>
    <t xml:space="preserve">SA-ARA-P01 Aplicación de recursos asignados por la Federación y el Estado  </t>
  </si>
  <si>
    <t>Por atrasos en el proceso de compras o licitación se presentan pérdidas por exceso de egresos</t>
  </si>
  <si>
    <t xml:space="preserve">3.9 Pérdidas por exceso de egresos.
</t>
  </si>
  <si>
    <t xml:space="preserve">Media (Ocurre una vez al semestre) </t>
  </si>
  <si>
    <t>El proceso de compra es a través del sistema SUII donde los diferentes departamentos involucrados actuan para autorizar la compra.</t>
  </si>
  <si>
    <t>Se le da seguimiento al proceso a través de los diferentes departamentos involucrados para saber en qué se está atorando el proceso, con la finalidad de que se realice en el tiempo establecido la adquisición</t>
  </si>
  <si>
    <t>Jefe del Depto de investigación</t>
  </si>
  <si>
    <t xml:space="preserve">Departamento de Investigación </t>
  </si>
  <si>
    <t xml:space="preserve">Se establecen las especificaciones tecnicas del bien, y las fechas en que se requiere tener el producto; anticipando la compra con un mes para evitar retrazos en la compra </t>
  </si>
  <si>
    <t>Biblioteca</t>
  </si>
  <si>
    <t>BIB-SMB-P02 Solicitud de material bibliográfico</t>
  </si>
  <si>
    <t>Que por situaciones extraordinarias (ejemplo: COVID-19) no se puedan adquirir libros impresos ya que las compañías distribuidoras de estos tienen sus actividades detenidas.</t>
  </si>
  <si>
    <t>Moderado</t>
  </si>
  <si>
    <t>Moderado 20</t>
  </si>
  <si>
    <t>No</t>
  </si>
  <si>
    <t>Inexistente</t>
  </si>
  <si>
    <t>Inexistente 1</t>
  </si>
  <si>
    <t>Importante</t>
  </si>
  <si>
    <t>Se modificará y adecuará el procedimiento de Solicitud de Material Bibliográfico / SEB-SMB-P02 incluyendo en este la adquisición de e-books.</t>
  </si>
  <si>
    <t>Enero - Abril 2022</t>
  </si>
  <si>
    <t xml:space="preserve">Informar a las Divisiones Académicas que se iniciará en el 2022 con la compra de e-books, se podrá destinar un porcentaje de los recursos para su adquisición.  </t>
  </si>
  <si>
    <t>Se realizarán las acciones necesarias para informar a los estudiantes y docentes de la adquisición de e-books para cada programa educativo.</t>
  </si>
  <si>
    <t>Ing. Gerardo Padilla Departamento de Servicios Bibliotecarios</t>
  </si>
  <si>
    <t>PLE-ROT-PO2 Reporte de Obligaciones de Transparencia</t>
  </si>
  <si>
    <t>Incumplimiento en la publicación de información de las obligaciones de transparencia, en los términos y lineamientos requeridos por la LTAIP.</t>
  </si>
  <si>
    <t xml:space="preserve">3.4 Sanciones legales </t>
  </si>
  <si>
    <t>Catastrófico</t>
  </si>
  <si>
    <t>Solicitar el primer día del trimestre con un término de 10 días, el cumplimiento en la carga de reportes de las Obligaciones de Transparencia</t>
  </si>
  <si>
    <t>Preventivo 4</t>
  </si>
  <si>
    <t>Períodico 3</t>
  </si>
  <si>
    <t>Alta 4</t>
  </si>
  <si>
    <t xml:space="preserve">Seguimiento mediante correo a los Servidores Públicos responsables, que falten por cargar sus reportes el día 7 de cada mes. </t>
  </si>
  <si>
    <t>Trimestral</t>
  </si>
  <si>
    <t>Brindar apoyo para la carga y alta exitosa en el PNT. Dar orientación para facilitar el concentrado de información previa.</t>
  </si>
  <si>
    <t xml:space="preserve">En caso de incuplimiento en reportes dentro del trimestre soliciatdo, se envia correo de seguimiento, observando las faltas y en su caso se envia un oficio a SECOES justificando la falta de información reportada y solicitando ampliación de término. </t>
  </si>
  <si>
    <t>Unidad de Transparencia</t>
  </si>
  <si>
    <t>3.10 Pérdidas en ingresos</t>
  </si>
  <si>
    <t>MEDIA</t>
  </si>
  <si>
    <t xml:space="preserve">CATASTRÓFICO </t>
  </si>
  <si>
    <t>IMPORTANTE 40</t>
  </si>
  <si>
    <t xml:space="preserve">Se realiza promoción del curso mediante la base de datos de interesados en cursos y de representantes del sector productivo, así como a través de redes sociales institucionales y externas. </t>
  </si>
  <si>
    <t xml:space="preserve">SI </t>
  </si>
  <si>
    <t>PREVENTIVO</t>
  </si>
  <si>
    <t>PERMANENTE</t>
  </si>
  <si>
    <t>MEDIA 3</t>
  </si>
  <si>
    <t>MODERADO</t>
  </si>
  <si>
    <t xml:space="preserve"> LEYLI SOLIS FRÍAS / GABRIEL VILLASANA LÓPEZ. EDUCACIÓN CONTINUA.</t>
  </si>
  <si>
    <t>LEYLI SOLIS FRÍAS / GABRIEL VILLASANA LÓPEZ. EDUCACIÓN CONTINUA.</t>
  </si>
  <si>
    <t>30 DE ABRIL 2022</t>
  </si>
  <si>
    <t>05 DE ABRIL 2022</t>
  </si>
  <si>
    <t>ALTA</t>
  </si>
  <si>
    <t>IMPORTANTE 30</t>
  </si>
  <si>
    <t>Llenar la ficha de inscripcion y se genera una base de datos</t>
  </si>
  <si>
    <t>SI</t>
  </si>
  <si>
    <t>3.14 Interrupción de las actividades y problemas del sistema.</t>
  </si>
  <si>
    <t>INEXISTENTE</t>
  </si>
  <si>
    <t>Solicitar respaldo cuatrimestral de la plataforma Ozelot</t>
  </si>
  <si>
    <t>GABRIEL VILLASANA CRI</t>
  </si>
  <si>
    <t>Pedir al área de sistemas o a Ozelot, que el CRI virtual aparezca en los cursos de estudiantes para no tener que hacerlo cada cuatrimestre</t>
  </si>
  <si>
    <t>Solicitar una reunión con Sistemas para dar seguimiento al manejo y conservación de los datos recabados</t>
  </si>
  <si>
    <t>LILIANA CALDERON/LEYLI SOLIS FRÍAS / GABRIEL VILLASANA LÓPEZ. EDUCACIÓN CONTINUA.</t>
  </si>
  <si>
    <t>PVI-MIN-P01</t>
  </si>
  <si>
    <t>Que los(as) estudiantes y docentes internacionales que se reciben en la Universidad y los (as) que van a IES  en el extranjero no cuente con sus esquema de vacunacion COVID-19 completo</t>
  </si>
  <si>
    <t>3.2 Perdida de imagen pública</t>
  </si>
  <si>
    <t>BAJA</t>
  </si>
  <si>
    <t>MODERADO 20</t>
  </si>
  <si>
    <t>Solicitar esquema de vacunación completo</t>
  </si>
  <si>
    <t>LILIANA CALDERON GUZMAN/ROSA HERMILA GALLARDO MOVILIDAD INTERNACIONAL</t>
  </si>
  <si>
    <t>Ofrecer la vacunación al participante del intercambio al llegar al país destino de la movilidad</t>
  </si>
  <si>
    <t>Incluir en el Protocolo de Regreso de Actividades Presenciales,como requisito el contar con el esquema de vacunación completo, para participantes de movilidad internacional</t>
  </si>
  <si>
    <t xml:space="preserve">Incluir en las convocatorias de movilidad internacional el requisito de contar con su esquema de vacunación completo, aplicable a docentes y /o estudiantes candidatos a movilidad </t>
  </si>
  <si>
    <t>01 DE MARZO 2022</t>
  </si>
  <si>
    <t>El no retorno de los (as) estudiantes y/o docentes a México, una vez terminado su período de movilidad internacional en el extranjero</t>
  </si>
  <si>
    <t xml:space="preserve">BAJA </t>
  </si>
  <si>
    <t xml:space="preserve">*Realizar reunión con el cuerpo directivo de las Divisiones Académicas para sugerir una mejor selección de los (as) estudiantes y/o docentes que pretendan optar por una beca de movilidad internacional y cuenten con un perfil determinado </t>
  </si>
  <si>
    <t>Implementación de un procedimiento donde se especifiquen los mecanismos que aplicarán si se llega a presentar un evento como el mencionado.</t>
  </si>
  <si>
    <t>30 DE MAYO 2022</t>
  </si>
  <si>
    <t>OPORTUNIDAD</t>
  </si>
  <si>
    <t xml:space="preserve">Dirección de Innovación </t>
  </si>
  <si>
    <t>DI-ACE-P01 Asesoría para la Creación, Desarrollo y Consolidación de Empresas</t>
  </si>
  <si>
    <t xml:space="preserve">Apoyo para la activación económica de Emprendedores (as) y MIPyMES a través del Programa de Impulso al Emprendimiento </t>
  </si>
  <si>
    <t>3.13  Administración de procesos, ejecución y entrega</t>
  </si>
  <si>
    <t>baja</t>
  </si>
  <si>
    <t xml:space="preserve">Inexistente </t>
  </si>
  <si>
    <t xml:space="preserve">1. Gestionar entregables que se otorgarán como incentivos a los Emprendimientos concluídos. </t>
  </si>
  <si>
    <t>Lic. Bernabé Castilla Guillén Lic. Jéssica Chávez García</t>
  </si>
  <si>
    <t>2. Ejecución del programa de incentivos mediante la inscripción, difusión y atención de Emprendedores (as) y MIPyMES.</t>
  </si>
  <si>
    <t xml:space="preserve">3. Difusión de resultados del programa. </t>
  </si>
  <si>
    <t>MODERADO             20</t>
  </si>
  <si>
    <t>NA</t>
  </si>
  <si>
    <t>Becas</t>
  </si>
  <si>
    <t>Que debido a la contingencia sanitaria,  los (as) estudiantes que no cuenten con los recursos económicos para inscribirse, no puedan entregar documentación de manera presencial y en consecuencia, se den de baja y no concluyan su formación profesional.</t>
  </si>
  <si>
    <t>3.14 Interrupción de las actividades y fallos de los sistemas.</t>
  </si>
  <si>
    <t>Alta</t>
  </si>
  <si>
    <t>Importante 30</t>
  </si>
  <si>
    <t>Creación de la plataforma virtual de solicitudes de becas.</t>
  </si>
  <si>
    <t>SÍ</t>
  </si>
  <si>
    <t>Peridódico 2</t>
  </si>
  <si>
    <t>Coordinación de becas</t>
  </si>
  <si>
    <t>2. Actualización cuatrimestral de plataforma virtual de solicitudes de becas.</t>
  </si>
  <si>
    <t>3. Descarga de base de datos de las solicitudes de becas recibidas por cuatrimestre.</t>
  </si>
  <si>
    <t xml:space="preserve">1. Activación de plataforma virtual de solicitudes de becas.
</t>
  </si>
  <si>
    <t>CB-BEC-P01 Becas</t>
  </si>
  <si>
    <t>DIRECCIÓN DE EXTENSIÓN UNIVERSITARIA Y SERVICIOS ESTUDIANTILES</t>
  </si>
  <si>
    <t>CYF-CVP-P01 COMPROBACIÓN DE VIÁTICOS Y
PASAJES</t>
  </si>
  <si>
    <t>Atraso en la comprobación de viaticos del personal directivo por falta de interés y documentación soporte (facturas y constancias de desempeño)</t>
  </si>
  <si>
    <t xml:space="preserve">3.13 Administración de procesos, ejecución y entrega. 
</t>
  </si>
  <si>
    <t>Se le envía una notificación, sobre la falta de comprobación y de no recibir respuesta, envía memorándum a Recursos Humanos para aplicar descuento vía nómina.</t>
  </si>
  <si>
    <t>Detectivo 2</t>
  </si>
  <si>
    <t>Ocasional 1</t>
  </si>
  <si>
    <t>Baja 2</t>
  </si>
  <si>
    <t>Generar listado de deudores por viaticos a comprobar  de manera mensual</t>
  </si>
  <si>
    <t>Ing. Yazmin Domínguez Jefa de Oficina de Contabilidad</t>
  </si>
  <si>
    <t>Mensual</t>
  </si>
  <si>
    <t>Seguimiento puntual con deudores/as vía telefónica, correo electrónico y visitas presenciales recordándoles que tienen un saldo deudor por víaticos para que procedan  a la comprobación correspondiente.</t>
  </si>
  <si>
    <t>LCP. Carlos Contreras/Tec. Karla Cárdenas Depto. Contabilidad y Finanzas</t>
  </si>
  <si>
    <t>30 de marzo 2022</t>
  </si>
  <si>
    <t>DIRECCIÓN DE ADMINISTRACIÓN Y FINANZAS</t>
  </si>
  <si>
    <t>Detectivo</t>
  </si>
  <si>
    <t>BAJA 2</t>
  </si>
  <si>
    <t>SECRETARÍA DE VINCULACIÓN</t>
  </si>
  <si>
    <t>Calidad</t>
  </si>
  <si>
    <t>CAD-SOS-P05 Sistema Operativo de Sugerencias</t>
  </si>
  <si>
    <t>Ocasional</t>
  </si>
  <si>
    <t>QBB. Leidy Madera Coordinadora de Calidad</t>
  </si>
  <si>
    <t>Implementar el SOS en el SIU para tener las quejas y sugerencias de la comunidad universitaria</t>
  </si>
  <si>
    <t>Realizar un nuevo sistema para que este disponible en la página institucional para todas las partes interesadas ya que el sistema actual ya esta muy obsoleto</t>
  </si>
  <si>
    <t>En caso de quejas durante la falla, realiza el seguimiento vía correo electrónico, posteriormente capturar en el sistema</t>
  </si>
  <si>
    <t>Aviso a la subdirección de informática para que poceda a restablece el sistema</t>
  </si>
  <si>
    <t>Ing. Rubén Montiel Subdirección de informática/ Calidad</t>
  </si>
  <si>
    <t>Documentar en el procedimiento el aviso en caso de falla y el manejo via correo electrónico</t>
  </si>
  <si>
    <t>DIRECCIÓN DE PLANEACIÓN, PROGRAMACIÓN, EVALUACIÓN Y UNIDAD DE TRANSPARENCIA, ACCESO A LA INFORMACIÓN PÚBLICA Y PROTECCIÓN DE DATOS PERSONALES.</t>
  </si>
  <si>
    <t>SECRETARÍA ACADÉMICA</t>
  </si>
  <si>
    <t>Educación Continua y Centro de Idiomas</t>
  </si>
  <si>
    <t>Subdirección de Proyectos de Internacionalización</t>
  </si>
  <si>
    <t>EDC-EJC-P01 Ejecución de Cursos</t>
  </si>
  <si>
    <t>CRI-ASU-P01 Atención y Servicio a Usuarios del CRI</t>
  </si>
  <si>
    <t>No alcanzar el indicador de número de cursos ejecutados calendarizados al año</t>
  </si>
  <si>
    <t>Captación de participantes - No se reúne el mínimo de participantes para impartir un curso específico.</t>
  </si>
  <si>
    <t>Pérdida de información del CRI virtual en la plataforma de Ozelot UTBIS.</t>
  </si>
  <si>
    <t>Contratación de una empresa especializada en ventas de capacitación.</t>
  </si>
  <si>
    <t>Acercamiento a las empresas para dar a conocer los servicios de capacitación de la Universidad</t>
  </si>
  <si>
    <t>Control interno para dar seguimiento a los cursos ejecutados</t>
  </si>
  <si>
    <t>Plantillas informativas y descriptivas de cada curso, enviándose a los correos electrónicos de cada participante interesado</t>
  </si>
  <si>
    <t>La aplicación de la DNC a los/as alumnos(as), egresados(as) y al público externo.</t>
  </si>
  <si>
    <t xml:space="preserve">CYF-PYC-P02 PROVISIONES Y COMPROBACIONES </t>
  </si>
  <si>
    <t>Tratándose de las provisiones estas tienen que ser entregadas dentro del mes que corresponde  ya que de lo contario se vera afectando el flujo de efectivo en la elaboración de los estados financieros esto conlleva al atraso de los mismos.</t>
  </si>
  <si>
    <t>Catastrofico</t>
  </si>
  <si>
    <t>Se envía un correo electronico al Departamento de Recursos Materiales, mediante el cual se les notificará que a cierta fecha se realizará el cierre (del mes) por lo que  tienen para entregar toda provisión correspondiente al mes que esta por cerrar, esto con la finalidad de provisionar toda factura y que entre el gasto en el mes que corresponde.</t>
  </si>
  <si>
    <t>Correctivo 3</t>
  </si>
  <si>
    <t>Permanente 2</t>
  </si>
  <si>
    <t>media 3</t>
  </si>
  <si>
    <t>Documentar y complementar  el procedimiento poniendo una fecha de entrega para la provisión y comprobación, para que paguen toda orden de pago en el mes que corresponde para  evitar los atrasos en los movimientos  contables.</t>
  </si>
  <si>
    <t>LIF. Esperanza Estefanía Chi Camal</t>
  </si>
  <si>
    <t>Implementar que las provisiones sean entregadas al área contable a más tardar el 25 de cada mes con la finalidad que el cierre mensual se  encuentren pagadas.</t>
  </si>
  <si>
    <t>3. 4 Sanciones legales.</t>
  </si>
  <si>
    <t>Se envía un correo electronico al Departamento de Recursos Materiales, mediante el cual se les notifica que a cierta fecha se realizará el cierre (del mes) por lo que  tienen para entregar toda comprobación correspondiente al mes que esta por cerrar, esto con la finalidad de contabilidar toda factura y que entre el gasto en el mes que corresponde.</t>
  </si>
  <si>
    <t>Media 3</t>
  </si>
  <si>
    <t>CYF-ECH-P02  PROCEDIMIENTO PARA LA
ELABORACIÓN DE TRANSFERENCIAS,
CHEQUES Y PAGO DE VIÁTICOS</t>
  </si>
  <si>
    <t>Permanenete 2</t>
  </si>
  <si>
    <t>Coordinador de Finanzas</t>
  </si>
  <si>
    <t xml:space="preserve"> Para gastos a comprobar,  el no entregar la factura en tiempo y  forma junto con la documentación soporte atrasa la captura del gasto  en el sistema SAACG.NET, misma que no podria ser comprobada generando deudores en el sistema y a su vez atraso en la entrega de información de los estados financieros.</t>
  </si>
  <si>
    <t>Documentar y complementar  el procedimiento poniendo una fecha de entrega al cierre de mes para comprobación.</t>
  </si>
  <si>
    <t>Seguimiento vía correo electrónico con el depto. de Recursos Materiales, anexando la lista de deudores como recordatorio par la entrega de la documentación comprobatoria faltante.</t>
  </si>
  <si>
    <t>Lic. Yazmin Domínguez Sánchez</t>
  </si>
  <si>
    <t>Una vez recibida la orden de pago por el  área de Finanzas, debe ser pagada a más tardar el  día viernes de cada semana,   esto conlleva  a que se genere un plazo amplio  para  los pagos y a su vez podria repercutir  a las operaciones funcionales de la Universidad si no son ejecutadas en tiempo y forma.</t>
  </si>
  <si>
    <t>Toda  orden de pago una vez pagada se genera un comprobante este  se remite al correo electrónico de los involucrados</t>
  </si>
  <si>
    <t>Implementar que una vez entregada la orden de pago, en el día y en el horario establecido en el procedimiento, se procederá a realizar la transferencia o en su caso se elaborará el cheque  a más tardar al dia siguiente habíl de la recepción.</t>
  </si>
  <si>
    <t>Documentar y modificar el procedimiento indicando la nueva actividad a implementar.</t>
  </si>
  <si>
    <t>31 de marzo 2022</t>
  </si>
  <si>
    <t>CONTABILIDAD Y FINANZAS</t>
  </si>
  <si>
    <t>DESPACHO DE LA RECTORÍA</t>
  </si>
  <si>
    <t xml:space="preserve">FECHA DE IDENTIFICACIÓN: </t>
  </si>
  <si>
    <t xml:space="preserve">FECHA DE RE VALORACIÓN: </t>
  </si>
  <si>
    <t>AVANCE</t>
  </si>
  <si>
    <t>AVANCE TOTAL</t>
  </si>
  <si>
    <t>ESTATUS</t>
  </si>
  <si>
    <t>1ER. CUATRIMESTRE</t>
  </si>
  <si>
    <t>2O. CUATRIMESTRE</t>
  </si>
  <si>
    <t>3ER. CUATRIMESTRE</t>
  </si>
  <si>
    <t>Fecha de Identificación</t>
  </si>
  <si>
    <t>GEM-VIS-P02 Visitas Específicas</t>
  </si>
  <si>
    <t>En las videoconferencias en línea a través de plataformas digitales no realizan oportunamente su conexión ocasionando interrupciones al instructor (a) y no se aprovecha toda la información que la empresa brinda.</t>
  </si>
  <si>
    <t>N/A</t>
  </si>
  <si>
    <t>Se solicitará al área de prensa el diseño del flyer para difusión de lineamientos de las actividades de videoconferencias.</t>
  </si>
  <si>
    <t>Martha Lizárrraga Dolores (Jefa del Departamento de Gestión Empresarial)</t>
  </si>
  <si>
    <t>7 de marzo</t>
  </si>
  <si>
    <t>Difundir flyer con la información a traves de las divisiones académicas y medios informativos para sensibilizar a los/las estudiantes en la importancia de las videoconferencias.</t>
  </si>
  <si>
    <t>10 de marzo</t>
  </si>
  <si>
    <t>GEM-EST-P01 Estadía Profesional</t>
  </si>
  <si>
    <t>La falta de conocimiento por parte de los asesores académicos sobre el proceso de estadias, actividades y fechas establecidas, genera que los/las estudiantes no reciban la información correcta sobre las estadías.</t>
  </si>
  <si>
    <t>Medio</t>
  </si>
  <si>
    <t>Se cuenta con la agenda de actividades de estadía cuatrimestral en la pagina institucional, asi como platicas de inducción para estudiantes.</t>
  </si>
  <si>
    <t>Periodico 3</t>
  </si>
  <si>
    <t>Reuniones informativas cuatrimestrales sobre el tema de estadías profesionales con direcciones académicas (en especial con asesores de estadía) para dar a conocer los lineamientos y calendario de estadias.</t>
  </si>
  <si>
    <t>12 de mayo</t>
  </si>
  <si>
    <t>Realizar un video informativo sobre el periodo de estadía y cada una de las actividades a realizar con el objetivo de difundir a asesores(as) y estudiantes.</t>
  </si>
  <si>
    <t>30 de marzo</t>
  </si>
  <si>
    <t>Solicitar la relación de asesores/as académicos y sus estudiantes asignados al mes de iniciar el cuatrimestre para mantener una comunicación con ellos/as e identificar que algun(a) estudiante incurra en la falta de actividades de estadía.</t>
  </si>
  <si>
    <t>6 de junio</t>
  </si>
  <si>
    <t>ACEPTABLE       5</t>
  </si>
  <si>
    <t>TOLERABLE</t>
  </si>
  <si>
    <t xml:space="preserve">IMPORTANTE </t>
  </si>
  <si>
    <t>INEXISTENTE 1</t>
  </si>
  <si>
    <t>IMPORTANTE</t>
  </si>
  <si>
    <t>NO</t>
  </si>
  <si>
    <t>Inexistente  1</t>
  </si>
  <si>
    <t>TOLERABLE     10</t>
  </si>
  <si>
    <t>Falta de atención de los SOS en tiempo y forma, por fallas constantes del Sistema.</t>
  </si>
  <si>
    <t>Tutoría y Desarrollo Estudiantil.</t>
  </si>
  <si>
    <t>SA-TUT-P01 Tutoría</t>
  </si>
  <si>
    <t xml:space="preserve">Dificultad para impartir las tutorías grupales por parte de las y los tutores de forma virtual, semi presencial o híbrida. </t>
  </si>
  <si>
    <t>3.13 Administración de proesos, ejecución y entrega</t>
  </si>
  <si>
    <t>media</t>
  </si>
  <si>
    <t>moderado</t>
  </si>
  <si>
    <t>Observación de sesiones de tutoría grupal  de forma aleatoria</t>
  </si>
  <si>
    <t>permanente 3</t>
  </si>
  <si>
    <t>Jefatura Dpto. tutoría y Direcciones de dirección</t>
  </si>
  <si>
    <t xml:space="preserve">Durante el cuatrimestre </t>
  </si>
  <si>
    <t>Correo al tutor (a) en caso de no encuentrarse en el aula o sala virtual</t>
  </si>
  <si>
    <t>Presupuesto</t>
  </si>
  <si>
    <t>Que las partidas del presupuesto queden en números rojos en los Estados presupuestarios</t>
  </si>
  <si>
    <t>Moderado 30</t>
  </si>
  <si>
    <t>El sistema SUII donde se capturan las solicitudes del gasto no permite seguir el proceso si no cuenta con presupuesto en la partida correspondiente.</t>
  </si>
  <si>
    <t>Se realizara el formato de transferencia de recursos para darle suficiencia a los gastos antes del subir la solicitud de adquisición al SUII</t>
  </si>
  <si>
    <t>Del 01 al 10 de cada mes</t>
  </si>
  <si>
    <t>Realizar el trámite de las adecuaciones al presupuesto en el sistema SIPRES ante SEFIPLAN</t>
  </si>
  <si>
    <t>Desarrollo y diseño del sistema SIPREUT (Sistema Presupuestario UT)</t>
  </si>
  <si>
    <t>Sheylla Aurora Alcántara Najera/Joaquin Martínez</t>
  </si>
  <si>
    <t>16 de junio del 2022</t>
  </si>
  <si>
    <t>3.3 Decisiones erróneas</t>
  </si>
  <si>
    <t>Lic. Ivette Naal</t>
  </si>
  <si>
    <t>Sheylla Aurora Alcántara Najera Jefa de Depto. de Preupuesto</t>
  </si>
  <si>
    <t>Marilin Montero Coordinadora de Planeación</t>
  </si>
  <si>
    <t>DPP-CPR-P01 Control Presupuestal</t>
  </si>
  <si>
    <t>Gestión Empresarial</t>
  </si>
  <si>
    <t>Servicios Escolares</t>
  </si>
  <si>
    <t>Que los estudiantes extranjeros no cuenten con permiso migratorio o vigente y no se pueda generar su título y se aplique baja definitiva aún haya estudiado toda la carrera.</t>
  </si>
  <si>
    <t>Importante 40</t>
  </si>
  <si>
    <t>Reporte de estudiantes extranjeros inscritos por cuatrimestre</t>
  </si>
  <si>
    <t>Documentar en el procedimiento el control</t>
  </si>
  <si>
    <t>Responsable de control de documentos/ inscripción y jefatura de depto de ses</t>
  </si>
  <si>
    <t>Realizar una entrevista para conocer su situación migratoria.</t>
  </si>
  <si>
    <t>En cada examen de adminsión</t>
  </si>
  <si>
    <t>Oficio de notificación con fecha límite de entrega de documentos antes del periodo de inscrpción</t>
  </si>
  <si>
    <t>Iniciar gestión de elaboracion de lineamiento para extranjeros.</t>
  </si>
  <si>
    <t>Difusión y Captación</t>
  </si>
  <si>
    <t>No contar con el equipo tecnológico suficiente y adecuado y no poder llevar a cabo la producción.</t>
  </si>
  <si>
    <t>3.2 Pérdida de imagen pública.</t>
  </si>
  <si>
    <t>Verificar el material con apoyo de un check list</t>
  </si>
  <si>
    <t>Randhy Yam Jefe de departamente.</t>
  </si>
  <si>
    <t>Elaboración de formato</t>
  </si>
  <si>
    <t>DYC-SDI-P01 CAPTACIÓN</t>
  </si>
  <si>
    <t>No se alcance la meta de captación por situaciones socioeconómicas externas.</t>
  </si>
  <si>
    <t>3.12 Clientes, productos y prácticas comerciales.</t>
  </si>
  <si>
    <t>Crear estrategias preventivas de comunicación</t>
  </si>
  <si>
    <t>Recabar base de datos de aspirantes de las diferentes IES al visitar las instituciones.</t>
  </si>
  <si>
    <t>Captación</t>
  </si>
  <si>
    <t>Contactar a los aspirantes vía telefónica para ofrecer el servicio e insribirlos al examen de admisión (telemarketing).</t>
  </si>
  <si>
    <t>Ofrecer recorridos por las instalaciones de la universidad a los/las aspirantes que así lo deseen.</t>
  </si>
  <si>
    <t>DYC-SDI-P03 SERVICIO DE DISEÑO</t>
  </si>
  <si>
    <t>Aunsencia del personal con el perfil adecuado para realizar diseños para difusión ya sea por enfermedad (codiv-19) o cualquier otra situación personal que nos imposibilite estar en presencia con las personas.</t>
  </si>
  <si>
    <t xml:space="preserve">3.15 Riesgos Profesionales.
</t>
  </si>
  <si>
    <t xml:space="preserve">Revisar cada semana el drive con los artes graficos editables </t>
  </si>
  <si>
    <t>Permanente 3</t>
  </si>
  <si>
    <t>Medio 3</t>
  </si>
  <si>
    <t>Implementación de formato con los diseños hechos por mes para revisar que se encuentre en el Drive los archivos editables.</t>
  </si>
  <si>
    <t>Coordinadora de Diseño</t>
  </si>
  <si>
    <t>Proporcionar usuarios y contraseñas a todo el equipo de difusión para poder tener acceso a los editables.</t>
  </si>
  <si>
    <t>Actualizar procedimiento para incluir los controles de diseño.</t>
  </si>
  <si>
    <t>DYC-DIN-P02 DIFUSIÓN INSTITUCIONAL</t>
  </si>
  <si>
    <t>Tener artes desactualizados o no revisados en las redes sociales de la Universidad que provoquen confusión de la información.</t>
  </si>
  <si>
    <t>Registrar en Check list la revisión y autorización  de videos y artes solicitados.</t>
  </si>
  <si>
    <t>Monitoreo de redes sociales para verificar que no hayan desactualizados.</t>
  </si>
  <si>
    <t>Edición</t>
  </si>
  <si>
    <t>Actualizar procedimiento para incluir los controles de difusión.</t>
  </si>
  <si>
    <t>Actividades Culturales y Deportivas</t>
  </si>
  <si>
    <t>Información errónea y duplicidad de datos en la inscripción a los eventos que coordina el depto. De ACyD ocasionando descontrol del evento.</t>
  </si>
  <si>
    <t>Moderdo</t>
  </si>
  <si>
    <t>No aplica</t>
  </si>
  <si>
    <t>Ing. Rubén Montiel/ Ing. Aurelio García</t>
  </si>
  <si>
    <t>Incluir en la convocatoria que los pagos solo podran realizarse en linea o directamente en la sucursal bancaria que ésta indique.</t>
  </si>
  <si>
    <t>Mtro. Justino Sánchez</t>
  </si>
  <si>
    <t>Obtener la lista de estudiantes de nuevo ingreso y que participan en la carrera UT</t>
  </si>
  <si>
    <t>Mtro. Justino Sánchez/ Lic. Nelva Cordova</t>
  </si>
  <si>
    <t>Realizar el procedimiento de eventos de Actividades Culturales y Deportivas</t>
  </si>
  <si>
    <t>Psicología y Servicios de Enfermería</t>
  </si>
  <si>
    <t>Alta rotación del personal de enfermería</t>
  </si>
  <si>
    <t>3.15 Riesgos profesionales</t>
  </si>
  <si>
    <t>Inaceptable 60</t>
  </si>
  <si>
    <t>Se solicitará en la hoja de reclutamiento cuenten con carrera técnica en enfermería.</t>
  </si>
  <si>
    <t>Jefa de Departamento de Servicios Médicos y Psicológico</t>
  </si>
  <si>
    <t>Marzo - Junio</t>
  </si>
  <si>
    <t>No Aplica</t>
  </si>
  <si>
    <t>Inaceptable</t>
  </si>
  <si>
    <t>Recursos Humanos</t>
  </si>
  <si>
    <t>Falta de personal docente o administrativo por renuncia o ausencia general por motivos personales o incremento de matrícula.</t>
  </si>
  <si>
    <t>Solicitud de reclutamiento de personal en tiempo y forma</t>
  </si>
  <si>
    <t>Preventivo</t>
  </si>
  <si>
    <t>Permanente</t>
  </si>
  <si>
    <t>Contar con base de datos de docentes y administrativos con perfiles ideales al puesto y mantenerla actualizada.</t>
  </si>
  <si>
    <t>Área de contratación</t>
  </si>
  <si>
    <t>Fortalecer la comunicación con el área académica a través de reuniones o vía correo electrónico.</t>
  </si>
  <si>
    <t>RH/Secad</t>
  </si>
  <si>
    <t>Diversificación de fuentes de reclutamiento para atraer perfiles pertinentes al puesto.</t>
  </si>
  <si>
    <t>Revisar las necesidades actuales de PTC por incremento de matrícula (resultado de análisis de plantilla).</t>
  </si>
  <si>
    <t>SES-INSRE-I04 Inscripción y reinscripción</t>
  </si>
  <si>
    <t>DYC-PFV-P04 Producción de material audivisual y fotográfico</t>
  </si>
  <si>
    <t>ACD-AEV-P03    Agenda de eventos</t>
  </si>
  <si>
    <t>SPE-APS-P03 Atención primaria de salud</t>
  </si>
  <si>
    <t>REH-RSP-P01 Reclutamiento, selección, contratación y promoción de personal</t>
  </si>
  <si>
    <t>Avance 100%</t>
  </si>
  <si>
    <t>Al momento no ha sido necesario 100%</t>
  </si>
  <si>
    <t>Observaciones</t>
  </si>
  <si>
    <t>Como resultado de esta reunión, se invita al cuerpo Directivo para participar en los Comités de selección. Se comparte ejemplo de tabla con puntajes en una entrevista de pre-selección de becarias/os</t>
  </si>
  <si>
    <t>Se informa que se aplica el mismo protocolo de regreso a actividades presenciales</t>
  </si>
  <si>
    <t>20 DE FEBRERO 2023</t>
  </si>
  <si>
    <t>18 DE AGOSTO 20 DE DICIEMBRE</t>
  </si>
  <si>
    <t>10 días después de finalizar cada trimestre iniciando a partir de Abril 2023.</t>
  </si>
  <si>
    <t>preventivo 4</t>
  </si>
  <si>
    <t>permanente 2</t>
  </si>
  <si>
    <t>A partir del cuatrimestre mayo-agosto 2022.</t>
  </si>
  <si>
    <t>Periodico</t>
  </si>
  <si>
    <t>Correctivo</t>
  </si>
  <si>
    <t>Generar un sistema de administración de datos cuyo diseño y programación estará a cargo de SDSI</t>
  </si>
  <si>
    <t>Informe de hallazgos de la observación  al director (a)  de división</t>
  </si>
  <si>
    <t>Actualización de procedimiento para incluir el control</t>
  </si>
  <si>
    <t>Segundo cuatrimestre sin casos que reportar por lo que se considera que el control de observación de la tutoría esta siendo efectivo.</t>
  </si>
  <si>
    <t>si, formato de observación de tutoría</t>
  </si>
  <si>
    <t>Se realizó el flyer de lineamientos de visitas y conferencias, el cual se adjunta en las confirmaciones de conferencias virtuales.
Cabe mencionar, que cada vez son menos frecuentes las videoconferencias, debido al retorno a las actividades presenciales.</t>
  </si>
  <si>
    <t xml:space="preserve">Se realizó una reunión con los profesores y asesores de estadía de todas las divisiones académicas para verificar los lineamientos y calendarios de estadía. </t>
  </si>
  <si>
    <t>Se recibieron las relaciones de los asesores académicos de cada división del cuatrimestre septiembre diciembre 2022.</t>
  </si>
  <si>
    <t>Ca</t>
  </si>
  <si>
    <t xml:space="preserve">Cambio de accionable </t>
  </si>
  <si>
    <t>DAVID ARGÜELLES/LILIANA CALDERON GUZMAN</t>
  </si>
  <si>
    <t>Incluir cláusula específica en los convenios sobre el regreso al país de origen del estudiante o persona beneficiada con beca de movilidad internaional</t>
  </si>
  <si>
    <t>Avance 100% sin casos reportados al 13 de julio y al 16 de enero 23</t>
  </si>
  <si>
    <t>ACEPTABLE</t>
  </si>
  <si>
    <t>Avance   100%</t>
  </si>
  <si>
    <t xml:space="preserve">El personal de nuevo ingreso tendrá 5 días hábiles para finalizar su proceso de contratación de lo contrario será improcedete </t>
  </si>
  <si>
    <t>Revisión del proceso para verificar la factibilidad de simplificarlo y así mejorar los tiempos de pago y comprobación.</t>
  </si>
  <si>
    <t>ocasional</t>
  </si>
  <si>
    <t>Se procede a la contratación del personal</t>
  </si>
  <si>
    <t>Se da seguimiento mediante la evaluación de desempeño del personal</t>
  </si>
  <si>
    <t>Se otorga recurso para ejercer antes de diciembre 2023</t>
  </si>
  <si>
    <t>Ruth Sánchez/ Sheyla Luna</t>
  </si>
  <si>
    <t>Actualización del procedimiento de contrataciones</t>
  </si>
  <si>
    <t>Lic. Sheyla Consuelo de la Cruz</t>
  </si>
  <si>
    <t>Se presenta evidencia de la entrega de productos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</si>
</sst>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
    <numFmt numFmtId="165" formatCode="0.000"/>
    <numFmt numFmtId="166" formatCode="0.0000"/>
    <numFmt numFmtId="167" formatCode="_-* #,##0.0_-;\-* #,##0.0_-;_-* &quot;-&quot;??_-;_-@_-"/>
  </numFmts>
  <fonts count="15" x14ac:knownFonts="1">
    <font>
      <sz val="11"/>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b/>
      <sz val="11"/>
      <color theme="1"/>
      <name val="Calibri"/>
      <family val="2"/>
      <scheme val="minor"/>
    </font>
    <font>
      <b/>
      <sz val="18"/>
      <color rgb="FF002060"/>
      <name val="Calibri"/>
      <family val="2"/>
      <scheme val="minor"/>
    </font>
    <font>
      <sz val="11"/>
      <color theme="1"/>
      <name val="Calibri"/>
      <family val="2"/>
      <scheme val="minor"/>
    </font>
    <font>
      <b/>
      <sz val="9"/>
      <color theme="1"/>
      <name val="Calibri"/>
      <family val="2"/>
      <scheme val="minor"/>
    </font>
    <font>
      <sz val="9"/>
      <color rgb="FF000000"/>
      <name val="Calibri"/>
      <family val="2"/>
      <scheme val="minor"/>
    </font>
    <font>
      <sz val="9"/>
      <color indexed="81"/>
      <name val="Tahoma"/>
      <family val="2"/>
    </font>
    <font>
      <b/>
      <sz val="9"/>
      <color indexed="81"/>
      <name val="Tahoma"/>
      <family val="2"/>
    </font>
    <font>
      <sz val="11"/>
      <color rgb="FF000000"/>
      <name val="Calibri"/>
      <family val="2"/>
      <scheme val="minor"/>
    </font>
    <font>
      <sz val="9"/>
      <color theme="1"/>
      <name val="Calibri"/>
      <family val="2"/>
      <scheme val="minor"/>
    </font>
    <font>
      <sz val="10"/>
      <color theme="1"/>
      <name val="Calibri"/>
      <family val="2"/>
      <scheme val="minor"/>
    </font>
    <font>
      <sz val="11"/>
      <name val="Calibri"/>
      <family val="2"/>
      <scheme val="minor"/>
    </font>
  </fonts>
  <fills count="20">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rgb="FF00B0F0"/>
        <bgColor indexed="64"/>
      </patternFill>
    </fill>
    <fill>
      <patternFill patternType="solid">
        <fgColor theme="4" tint="0.79998168889431442"/>
        <bgColor indexed="64"/>
      </patternFill>
    </fill>
    <fill>
      <patternFill patternType="solid">
        <fgColor rgb="FFC39BE1"/>
        <bgColor indexed="64"/>
      </patternFill>
    </fill>
    <fill>
      <patternFill patternType="solid">
        <fgColor theme="5" tint="0.39997558519241921"/>
        <bgColor indexed="64"/>
      </patternFill>
    </fill>
    <fill>
      <patternFill patternType="solid">
        <fgColor rgb="FFFFFF00"/>
        <bgColor indexed="64"/>
      </patternFill>
    </fill>
    <fill>
      <patternFill patternType="solid">
        <fgColor theme="9" tint="0.79998168889431442"/>
        <bgColor indexed="64"/>
      </patternFill>
    </fill>
    <fill>
      <patternFill patternType="solid">
        <fgColor rgb="FF00FF00"/>
        <bgColor indexed="64"/>
      </patternFill>
    </fill>
    <fill>
      <patternFill patternType="solid">
        <fgColor rgb="FF00FFFF"/>
        <bgColor indexed="64"/>
      </patternFill>
    </fill>
    <fill>
      <patternFill patternType="solid">
        <fgColor rgb="FF92D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0000"/>
        <bgColor indexed="64"/>
      </patternFill>
    </fill>
    <fill>
      <patternFill patternType="solid">
        <fgColor theme="5" tint="0.79998168889431442"/>
        <bgColor indexed="64"/>
      </patternFill>
    </fill>
    <fill>
      <patternFill patternType="solid">
        <fgColor rgb="FFFFFFFF"/>
        <bgColor rgb="FF000000"/>
      </patternFill>
    </fill>
    <fill>
      <patternFill patternType="solid">
        <fgColor theme="7" tint="0.59999389629810485"/>
        <bgColor indexed="64"/>
      </patternFill>
    </fill>
    <fill>
      <patternFill patternType="solid">
        <fgColor theme="7" tint="-0.24997711111789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s>
  <cellStyleXfs count="3">
    <xf numFmtId="0" fontId="0" fillId="0" borderId="0"/>
    <xf numFmtId="9" fontId="6" fillId="0" borderId="0" applyFont="0" applyFill="0" applyBorder="0" applyAlignment="0" applyProtection="0"/>
    <xf numFmtId="43" fontId="6" fillId="0" borderId="0" applyFont="0" applyFill="0" applyBorder="0" applyAlignment="0" applyProtection="0"/>
  </cellStyleXfs>
  <cellXfs count="352">
    <xf numFmtId="0" fontId="0" fillId="0" borderId="0" xfId="0"/>
    <xf numFmtId="0" fontId="0" fillId="0" borderId="0" xfId="0" applyAlignment="1">
      <alignment vertical="center" wrapText="1"/>
    </xf>
    <xf numFmtId="0" fontId="4" fillId="0" borderId="0" xfId="0" applyFont="1"/>
    <xf numFmtId="0" fontId="4" fillId="0" borderId="3" xfId="0" applyFont="1" applyBorder="1"/>
    <xf numFmtId="0" fontId="0" fillId="0" borderId="3" xfId="0" applyBorder="1"/>
    <xf numFmtId="0" fontId="0" fillId="0" borderId="0" xfId="0" applyAlignment="1">
      <alignment horizontal="center" vertical="center"/>
    </xf>
    <xf numFmtId="0" fontId="0" fillId="0" borderId="0" xfId="0" applyBorder="1"/>
    <xf numFmtId="0" fontId="0" fillId="2" borderId="1" xfId="0" applyFill="1" applyBorder="1" applyAlignment="1">
      <alignment horizontal="center" vertical="center" wrapText="1"/>
    </xf>
    <xf numFmtId="0" fontId="1" fillId="5" borderId="1" xfId="0" applyFont="1" applyFill="1" applyBorder="1" applyAlignment="1">
      <alignment horizontal="center" vertical="center" wrapText="1"/>
    </xf>
    <xf numFmtId="0" fontId="5" fillId="0" borderId="0" xfId="0" applyFont="1" applyAlignment="1"/>
    <xf numFmtId="0" fontId="2" fillId="0" borderId="0" xfId="0" applyFont="1" applyAlignment="1">
      <alignment vertical="center"/>
    </xf>
    <xf numFmtId="0" fontId="0" fillId="0" borderId="3" xfId="0" applyBorder="1" applyAlignment="1">
      <alignment horizontal="center"/>
    </xf>
    <xf numFmtId="0" fontId="1" fillId="5" borderId="1" xfId="0" applyFont="1" applyFill="1" applyBorder="1" applyAlignment="1">
      <alignment horizontal="center" vertical="center" wrapText="1"/>
    </xf>
    <xf numFmtId="0" fontId="4" fillId="0" borderId="0" xfId="0" applyFont="1" applyBorder="1"/>
    <xf numFmtId="0" fontId="0" fillId="0" borderId="1" xfId="0" applyBorder="1"/>
    <xf numFmtId="14" fontId="0" fillId="2" borderId="1" xfId="0" applyNumberFormat="1" applyFill="1" applyBorder="1" applyAlignment="1">
      <alignment horizontal="center" vertical="center"/>
    </xf>
    <xf numFmtId="0" fontId="0" fillId="2" borderId="4" xfId="0" applyFill="1" applyBorder="1" applyAlignment="1">
      <alignment horizontal="center" vertical="center" wrapText="1"/>
    </xf>
    <xf numFmtId="0" fontId="1" fillId="5" borderId="1" xfId="0" applyFont="1" applyFill="1" applyBorder="1" applyAlignment="1">
      <alignment horizontal="center" vertical="center" wrapText="1"/>
    </xf>
    <xf numFmtId="0" fontId="0" fillId="5" borderId="0" xfId="0" applyFill="1"/>
    <xf numFmtId="0" fontId="0" fillId="0" borderId="1" xfId="0" applyBorder="1" applyAlignment="1">
      <alignment horizontal="center" vertical="center"/>
    </xf>
    <xf numFmtId="0" fontId="1" fillId="5" borderId="1" xfId="0" applyFont="1" applyFill="1" applyBorder="1" applyAlignment="1">
      <alignment horizontal="center" vertical="center" wrapText="1"/>
    </xf>
    <xf numFmtId="0" fontId="0" fillId="0" borderId="0" xfId="0" applyAlignment="1">
      <alignment horizontal="left"/>
    </xf>
    <xf numFmtId="0" fontId="1" fillId="5" borderId="1" xfId="0" applyFont="1" applyFill="1" applyBorder="1" applyAlignment="1">
      <alignment horizontal="left" vertical="center" wrapText="1"/>
    </xf>
    <xf numFmtId="0" fontId="1" fillId="5"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1" fillId="5" borderId="4" xfId="0" applyFont="1" applyFill="1" applyBorder="1" applyAlignment="1">
      <alignment horizontal="center" vertical="center" wrapText="1"/>
    </xf>
    <xf numFmtId="0" fontId="0" fillId="2" borderId="4" xfId="0" applyFill="1" applyBorder="1" applyAlignment="1">
      <alignment horizontal="center" vertical="center" wrapText="1"/>
    </xf>
    <xf numFmtId="0" fontId="0" fillId="2" borderId="4" xfId="0" applyFill="1" applyBorder="1" applyAlignment="1">
      <alignment horizontal="center" vertical="center"/>
    </xf>
    <xf numFmtId="0" fontId="0" fillId="2" borderId="1" xfId="0" applyFill="1" applyBorder="1" applyAlignment="1">
      <alignment horizontal="center" vertical="center"/>
    </xf>
    <xf numFmtId="0" fontId="1" fillId="5"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5" borderId="11" xfId="0" applyFill="1" applyBorder="1"/>
    <xf numFmtId="0" fontId="0" fillId="5" borderId="1" xfId="0" applyFill="1" applyBorder="1"/>
    <xf numFmtId="0" fontId="0" fillId="5" borderId="19" xfId="0" applyFill="1" applyBorder="1"/>
    <xf numFmtId="0" fontId="0" fillId="2" borderId="1" xfId="0" applyFill="1" applyBorder="1" applyAlignment="1">
      <alignment horizontal="center" vertical="center" wrapText="1"/>
    </xf>
    <xf numFmtId="0" fontId="1" fillId="5" borderId="1"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0" fillId="2" borderId="4" xfId="0" applyFill="1" applyBorder="1" applyAlignment="1">
      <alignment horizontal="center" vertical="center" wrapText="1"/>
    </xf>
    <xf numFmtId="0" fontId="0" fillId="0" borderId="1" xfId="0" applyBorder="1" applyAlignment="1">
      <alignment horizontal="center" vertical="center" wrapText="1"/>
    </xf>
    <xf numFmtId="0" fontId="1" fillId="5" borderId="4" xfId="0" applyFont="1" applyFill="1" applyBorder="1" applyAlignment="1">
      <alignment horizontal="center" vertical="center" wrapText="1"/>
    </xf>
    <xf numFmtId="0" fontId="0" fillId="0" borderId="1" xfId="0" applyBorder="1" applyAlignment="1">
      <alignment horizont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4" xfId="0" applyBorder="1" applyAlignment="1">
      <alignment horizontal="center" vertical="center" wrapText="1"/>
    </xf>
    <xf numFmtId="0" fontId="0" fillId="2" borderId="1" xfId="0" applyFont="1" applyFill="1" applyBorder="1" applyAlignment="1">
      <alignment horizontal="center" vertical="center" wrapText="1"/>
    </xf>
    <xf numFmtId="0" fontId="0" fillId="2" borderId="16" xfId="0" applyFont="1" applyFill="1" applyBorder="1" applyAlignment="1">
      <alignment horizontal="center" vertical="center" wrapText="1"/>
    </xf>
    <xf numFmtId="0" fontId="0" fillId="5" borderId="2" xfId="0" applyFont="1" applyFill="1" applyBorder="1" applyAlignment="1">
      <alignment horizontal="center" vertical="center"/>
    </xf>
    <xf numFmtId="0" fontId="0" fillId="5" borderId="19" xfId="0" applyFont="1" applyFill="1" applyBorder="1" applyAlignment="1">
      <alignment horizontal="center" vertical="center" wrapText="1"/>
    </xf>
    <xf numFmtId="0" fontId="0" fillId="5" borderId="19" xfId="0" applyFont="1" applyFill="1" applyBorder="1" applyAlignment="1">
      <alignment horizontal="center" vertical="center"/>
    </xf>
    <xf numFmtId="0" fontId="0" fillId="0" borderId="5" xfId="0" applyFont="1" applyBorder="1" applyAlignment="1">
      <alignment horizontal="center" vertical="center" wrapText="1"/>
    </xf>
    <xf numFmtId="0" fontId="0" fillId="0" borderId="1" xfId="0" applyFont="1" applyBorder="1" applyAlignment="1">
      <alignment horizontal="center" vertical="center" wrapText="1"/>
    </xf>
    <xf numFmtId="0" fontId="0" fillId="0" borderId="1" xfId="0" applyFont="1" applyFill="1" applyBorder="1" applyAlignment="1">
      <alignment horizontal="center" vertical="center" wrapText="1"/>
    </xf>
    <xf numFmtId="0" fontId="0" fillId="0" borderId="16" xfId="0" applyFont="1" applyBorder="1" applyAlignment="1">
      <alignment horizontal="center" vertical="center" wrapText="1"/>
    </xf>
    <xf numFmtId="0" fontId="0" fillId="0" borderId="10" xfId="0" applyFont="1" applyFill="1" applyBorder="1" applyAlignment="1">
      <alignment horizontal="center" vertical="center" wrapText="1"/>
    </xf>
    <xf numFmtId="17" fontId="0" fillId="2" borderId="1" xfId="0" applyNumberFormat="1" applyFont="1" applyFill="1" applyBorder="1" applyAlignment="1">
      <alignment horizontal="center" vertical="center" wrapText="1"/>
    </xf>
    <xf numFmtId="0" fontId="0" fillId="5" borderId="0" xfId="0" applyFill="1" applyBorder="1" applyAlignment="1">
      <alignment vertical="center"/>
    </xf>
    <xf numFmtId="0" fontId="0" fillId="5" borderId="0" xfId="0" applyFill="1" applyBorder="1" applyAlignment="1">
      <alignment vertical="center" wrapText="1"/>
    </xf>
    <xf numFmtId="49" fontId="0" fillId="0" borderId="1" xfId="0" applyNumberFormat="1" applyBorder="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1" fillId="5" borderId="1" xfId="0" applyFont="1" applyFill="1" applyBorder="1" applyAlignment="1">
      <alignment horizontal="center" vertical="center" wrapText="1"/>
    </xf>
    <xf numFmtId="0" fontId="0" fillId="0" borderId="1" xfId="0" applyBorder="1" applyAlignment="1">
      <alignment horizontal="center" vertical="center" wrapText="1"/>
    </xf>
    <xf numFmtId="0" fontId="0" fillId="0" borderId="4" xfId="0" applyBorder="1" applyAlignment="1">
      <alignment vertical="center"/>
    </xf>
    <xf numFmtId="0" fontId="0" fillId="0" borderId="1" xfId="0" applyBorder="1" applyAlignment="1">
      <alignment vertical="center"/>
    </xf>
    <xf numFmtId="0" fontId="0" fillId="2" borderId="1" xfId="0" applyFill="1" applyBorder="1" applyAlignment="1">
      <alignment horizontal="center" vertical="center" wrapText="1"/>
    </xf>
    <xf numFmtId="0" fontId="0" fillId="2" borderId="4" xfId="0" applyFill="1" applyBorder="1" applyAlignment="1">
      <alignment horizontal="center" vertical="center" wrapText="1"/>
    </xf>
    <xf numFmtId="0" fontId="0" fillId="0" borderId="0" xfId="0" applyAlignment="1">
      <alignment wrapText="1"/>
    </xf>
    <xf numFmtId="0" fontId="1" fillId="12" borderId="1" xfId="0" applyFont="1" applyFill="1" applyBorder="1" applyAlignment="1">
      <alignment horizontal="center" vertical="center" wrapText="1"/>
    </xf>
    <xf numFmtId="0" fontId="1" fillId="5" borderId="13" xfId="0" applyFont="1" applyFill="1" applyBorder="1" applyAlignment="1">
      <alignment horizontal="center" vertical="center" wrapText="1"/>
    </xf>
    <xf numFmtId="0" fontId="7" fillId="1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9" fontId="0" fillId="0" borderId="1" xfId="1" applyFont="1" applyBorder="1" applyAlignment="1">
      <alignment horizontal="center" vertical="center"/>
    </xf>
    <xf numFmtId="9" fontId="0" fillId="0" borderId="1" xfId="0" applyNumberFormat="1" applyBorder="1" applyAlignment="1">
      <alignment horizontal="center" vertical="center"/>
    </xf>
    <xf numFmtId="9" fontId="0" fillId="0" borderId="0" xfId="0" applyNumberFormat="1"/>
    <xf numFmtId="15" fontId="0" fillId="2" borderId="1" xfId="0" applyNumberFormat="1" applyFill="1" applyBorder="1" applyAlignment="1">
      <alignment horizontal="center" vertical="center" wrapText="1"/>
    </xf>
    <xf numFmtId="0" fontId="0" fillId="2" borderId="1" xfId="0" applyFill="1" applyBorder="1" applyAlignment="1">
      <alignment horizontal="center" vertical="center" wrapText="1"/>
    </xf>
    <xf numFmtId="0" fontId="0" fillId="0" borderId="4" xfId="0" applyBorder="1" applyAlignment="1">
      <alignment vertical="center" wrapText="1"/>
    </xf>
    <xf numFmtId="0" fontId="0" fillId="0" borderId="1" xfId="0" applyBorder="1" applyAlignment="1">
      <alignment vertical="center" wrapText="1"/>
    </xf>
    <xf numFmtId="0" fontId="0" fillId="14" borderId="0" xfId="0" applyFill="1"/>
    <xf numFmtId="15" fontId="0" fillId="2" borderId="4" xfId="0" applyNumberFormat="1" applyFill="1" applyBorder="1" applyAlignment="1">
      <alignment horizontal="center" vertical="center"/>
    </xf>
    <xf numFmtId="14" fontId="0" fillId="5" borderId="0" xfId="0" applyNumberFormat="1" applyFill="1" applyBorder="1" applyAlignment="1">
      <alignment horizontal="center" vertical="center"/>
    </xf>
    <xf numFmtId="0" fontId="0" fillId="5" borderId="0" xfId="0" applyFill="1" applyBorder="1" applyAlignment="1">
      <alignment horizontal="center" vertical="center" wrapText="1"/>
    </xf>
    <xf numFmtId="0" fontId="0" fillId="5" borderId="0" xfId="0" applyFill="1" applyAlignment="1">
      <alignment horizontal="center" vertical="center"/>
    </xf>
    <xf numFmtId="0" fontId="0" fillId="5" borderId="0" xfId="0" applyFill="1" applyBorder="1" applyAlignment="1">
      <alignment horizontal="center" vertical="center"/>
    </xf>
    <xf numFmtId="0" fontId="0" fillId="2" borderId="1" xfId="0" applyFill="1" applyBorder="1" applyAlignment="1">
      <alignment horizontal="center" vertical="center" wrapText="1"/>
    </xf>
    <xf numFmtId="0" fontId="0" fillId="0" borderId="1" xfId="0" applyBorder="1" applyAlignment="1">
      <alignment horizontal="center" vertical="center" wrapText="1"/>
    </xf>
    <xf numFmtId="0" fontId="1" fillId="5" borderId="1" xfId="0" applyFont="1" applyFill="1" applyBorder="1" applyAlignment="1">
      <alignment horizontal="center" vertical="center" wrapText="1"/>
    </xf>
    <xf numFmtId="15" fontId="0" fillId="0" borderId="1" xfId="0" applyNumberFormat="1" applyBorder="1" applyAlignment="1">
      <alignment horizontal="center" vertical="center"/>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1" xfId="0" applyFont="1" applyBorder="1" applyAlignment="1">
      <alignment horizontal="center" vertical="center" wrapText="1"/>
    </xf>
    <xf numFmtId="0" fontId="0" fillId="2" borderId="1"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vertical="center"/>
    </xf>
    <xf numFmtId="0" fontId="0" fillId="5" borderId="0" xfId="0" applyFill="1" applyAlignment="1">
      <alignment horizontal="left"/>
    </xf>
    <xf numFmtId="0" fontId="0" fillId="0" borderId="1" xfId="0" applyBorder="1" applyAlignment="1">
      <alignment horizontal="center" vertical="center" wrapText="1"/>
    </xf>
    <xf numFmtId="0" fontId="1" fillId="5" borderId="0" xfId="0" applyFont="1" applyFill="1" applyBorder="1" applyAlignment="1">
      <alignment horizontal="center" vertical="center" wrapText="1"/>
    </xf>
    <xf numFmtId="15" fontId="0" fillId="2" borderId="0" xfId="0" applyNumberFormat="1" applyFill="1" applyBorder="1" applyAlignment="1">
      <alignment horizontal="center" vertical="center"/>
    </xf>
    <xf numFmtId="0" fontId="0" fillId="2" borderId="0" xfId="0" applyFill="1" applyBorder="1" applyAlignment="1">
      <alignment horizontal="center" vertical="center"/>
    </xf>
    <xf numFmtId="0" fontId="0" fillId="2" borderId="0" xfId="0" applyFill="1" applyBorder="1" applyAlignment="1">
      <alignment horizontal="center" vertical="center" wrapText="1"/>
    </xf>
    <xf numFmtId="0" fontId="0" fillId="0" borderId="0" xfId="0" applyBorder="1" applyAlignment="1">
      <alignment horizontal="center" vertical="center" wrapText="1"/>
    </xf>
    <xf numFmtId="0" fontId="3"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14" fontId="0" fillId="2" borderId="0" xfId="0" applyNumberFormat="1" applyFill="1" applyBorder="1" applyAlignment="1">
      <alignment horizontal="center" vertical="center"/>
    </xf>
    <xf numFmtId="0" fontId="5" fillId="0" borderId="0" xfId="0" applyFont="1" applyFill="1" applyBorder="1" applyAlignment="1"/>
    <xf numFmtId="0" fontId="0" fillId="0" borderId="0" xfId="0" applyFill="1" applyBorder="1"/>
    <xf numFmtId="17" fontId="0" fillId="0" borderId="0" xfId="0" applyNumberFormat="1"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1" fillId="5" borderId="11" xfId="0" applyFont="1" applyFill="1" applyBorder="1" applyAlignment="1">
      <alignment horizontal="center" vertical="center" wrapText="1"/>
    </xf>
    <xf numFmtId="0" fontId="2" fillId="0" borderId="0" xfId="0" applyFont="1" applyBorder="1" applyAlignment="1">
      <alignment vertical="center"/>
    </xf>
    <xf numFmtId="0" fontId="0" fillId="0" borderId="0" xfId="0" applyBorder="1" applyAlignment="1">
      <alignment vertical="center" wrapText="1"/>
    </xf>
    <xf numFmtId="0" fontId="0" fillId="0" borderId="0" xfId="0" applyBorder="1" applyAlignment="1">
      <alignment horizontal="center" vertical="center"/>
    </xf>
    <xf numFmtId="0" fontId="0" fillId="5" borderId="0" xfId="0" applyFill="1" applyBorder="1"/>
    <xf numFmtId="17" fontId="0" fillId="0" borderId="1" xfId="0" applyNumberFormat="1" applyFont="1" applyBorder="1" applyAlignment="1">
      <alignment horizontal="center" vertical="center" wrapText="1"/>
    </xf>
    <xf numFmtId="15" fontId="0" fillId="5" borderId="23" xfId="0" applyNumberFormat="1" applyFill="1" applyBorder="1" applyAlignment="1">
      <alignment horizontal="center" vertical="center"/>
    </xf>
    <xf numFmtId="0" fontId="0" fillId="5" borderId="23" xfId="0" applyFill="1" applyBorder="1" applyAlignment="1">
      <alignment horizontal="center" vertical="center" wrapText="1"/>
    </xf>
    <xf numFmtId="0" fontId="0" fillId="5" borderId="23" xfId="0" applyFill="1" applyBorder="1" applyAlignment="1">
      <alignment horizontal="center" vertical="center"/>
    </xf>
    <xf numFmtId="0" fontId="0" fillId="5" borderId="23" xfId="0" applyFill="1" applyBorder="1" applyAlignment="1">
      <alignment wrapText="1"/>
    </xf>
    <xf numFmtId="0" fontId="0" fillId="5" borderId="23" xfId="0" applyFill="1" applyBorder="1"/>
    <xf numFmtId="15" fontId="0" fillId="5" borderId="0" xfId="0" applyNumberFormat="1" applyFill="1" applyBorder="1" applyAlignment="1">
      <alignment horizontal="center" vertical="center"/>
    </xf>
    <xf numFmtId="0" fontId="0" fillId="15" borderId="1" xfId="0" applyFont="1" applyFill="1" applyBorder="1" applyAlignment="1">
      <alignment horizontal="center" vertical="center" wrapText="1"/>
    </xf>
    <xf numFmtId="14" fontId="0" fillId="0" borderId="1" xfId="0" applyNumberFormat="1" applyBorder="1" applyAlignment="1">
      <alignment horizontal="center" vertical="center"/>
    </xf>
    <xf numFmtId="0" fontId="5" fillId="0" borderId="0" xfId="0" applyFont="1" applyFill="1" applyAlignment="1"/>
    <xf numFmtId="0" fontId="0" fillId="0" borderId="0" xfId="0" applyFill="1"/>
    <xf numFmtId="15" fontId="0" fillId="0" borderId="1" xfId="0" applyNumberFormat="1" applyFill="1" applyBorder="1" applyAlignment="1">
      <alignment horizontal="center" vertical="center"/>
    </xf>
    <xf numFmtId="15" fontId="0" fillId="0" borderId="23" xfId="0" applyNumberFormat="1" applyFill="1" applyBorder="1" applyAlignment="1">
      <alignment horizontal="center" vertical="center"/>
    </xf>
    <xf numFmtId="14" fontId="0" fillId="0" borderId="0" xfId="0" applyNumberFormat="1" applyFill="1" applyBorder="1" applyAlignment="1">
      <alignment horizontal="center" vertical="center"/>
    </xf>
    <xf numFmtId="14" fontId="0" fillId="0" borderId="1" xfId="0" applyNumberFormat="1" applyFill="1" applyBorder="1" applyAlignment="1">
      <alignment horizontal="center" vertical="center"/>
    </xf>
    <xf numFmtId="15" fontId="0" fillId="0" borderId="0" xfId="0" applyNumberFormat="1" applyFill="1" applyBorder="1" applyAlignment="1">
      <alignment horizontal="center" vertical="center"/>
    </xf>
    <xf numFmtId="0" fontId="0" fillId="0" borderId="0" xfId="0" applyBorder="1" applyAlignment="1">
      <alignment vertical="center"/>
    </xf>
    <xf numFmtId="14" fontId="0" fillId="0" borderId="0" xfId="0" applyNumberFormat="1" applyBorder="1" applyAlignment="1">
      <alignment horizontal="center" vertical="center"/>
    </xf>
    <xf numFmtId="15" fontId="0" fillId="0" borderId="1" xfId="0" applyNumberForma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2"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0" fillId="16" borderId="1" xfId="0" applyFill="1" applyBorder="1" applyAlignment="1">
      <alignment horizontal="center" vertical="center" wrapText="1"/>
    </xf>
    <xf numFmtId="15" fontId="0" fillId="16" borderId="1" xfId="0" applyNumberFormat="1" applyFill="1" applyBorder="1" applyAlignment="1">
      <alignment horizontal="center" vertical="center" wrapText="1"/>
    </xf>
    <xf numFmtId="0" fontId="0" fillId="2" borderId="1" xfId="0" applyFill="1" applyBorder="1" applyAlignment="1">
      <alignment horizontal="center" vertical="center" wrapText="1"/>
    </xf>
    <xf numFmtId="0" fontId="11" fillId="17" borderId="0" xfId="0" applyFont="1" applyFill="1" applyBorder="1" applyAlignment="1">
      <alignment horizontal="center" vertical="center"/>
    </xf>
    <xf numFmtId="0" fontId="11" fillId="17" borderId="0" xfId="0" applyFont="1" applyFill="1" applyBorder="1" applyAlignment="1">
      <alignment horizontal="center" vertical="center" wrapText="1"/>
    </xf>
    <xf numFmtId="0" fontId="11" fillId="0" borderId="0" xfId="0" applyFont="1" applyBorder="1" applyAlignment="1">
      <alignment horizontal="center" vertical="center" wrapText="1"/>
    </xf>
    <xf numFmtId="14" fontId="0" fillId="2" borderId="4" xfId="0" applyNumberFormat="1"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14" fontId="0" fillId="13" borderId="1" xfId="0" applyNumberFormat="1" applyFill="1" applyBorder="1" applyAlignment="1">
      <alignment horizontal="center" vertical="center" wrapText="1"/>
    </xf>
    <xf numFmtId="0" fontId="0" fillId="13" borderId="1" xfId="0" applyFill="1" applyBorder="1" applyAlignment="1">
      <alignment horizontal="center" vertical="center" wrapText="1"/>
    </xf>
    <xf numFmtId="0" fontId="0" fillId="5" borderId="0" xfId="0" applyFill="1" applyAlignment="1">
      <alignment wrapText="1"/>
    </xf>
    <xf numFmtId="0" fontId="0" fillId="13" borderId="5" xfId="0" applyFill="1" applyBorder="1" applyAlignment="1">
      <alignment horizontal="center" vertical="center" wrapText="1"/>
    </xf>
    <xf numFmtId="0" fontId="0" fillId="0" borderId="16" xfId="0" applyFont="1" applyBorder="1" applyAlignment="1">
      <alignment horizontal="center" vertical="center" wrapText="1"/>
    </xf>
    <xf numFmtId="0" fontId="0" fillId="16" borderId="1" xfId="0" applyFont="1" applyFill="1" applyBorder="1" applyAlignment="1">
      <alignment horizontal="center" vertical="center" wrapText="1"/>
    </xf>
    <xf numFmtId="0" fontId="0" fillId="18" borderId="1" xfId="0" applyFill="1" applyBorder="1" applyAlignment="1">
      <alignment horizontal="center" vertical="center" wrapText="1"/>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0" fillId="2" borderId="1" xfId="0" applyFill="1" applyBorder="1" applyAlignment="1">
      <alignment horizontal="center" vertical="center"/>
    </xf>
    <xf numFmtId="0" fontId="0" fillId="18"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0" fillId="10" borderId="1" xfId="0" applyFill="1" applyBorder="1" applyAlignment="1">
      <alignment horizontal="center" vertical="center"/>
    </xf>
    <xf numFmtId="0" fontId="0" fillId="0" borderId="1" xfId="0" applyBorder="1" applyAlignment="1">
      <alignment horizontal="center" vertical="center"/>
    </xf>
    <xf numFmtId="0" fontId="2" fillId="0" borderId="1" xfId="0" applyFont="1" applyBorder="1" applyAlignment="1">
      <alignment vertical="center"/>
    </xf>
    <xf numFmtId="0" fontId="0" fillId="0" borderId="1" xfId="0" applyBorder="1" applyAlignment="1">
      <alignment horizontal="center" vertical="center" wrapText="1"/>
    </xf>
    <xf numFmtId="17" fontId="0" fillId="19" borderId="1" xfId="0" applyNumberFormat="1" applyFont="1" applyFill="1" applyBorder="1" applyAlignment="1">
      <alignment horizontal="center" vertical="center" wrapText="1"/>
    </xf>
    <xf numFmtId="17" fontId="0" fillId="18" borderId="1" xfId="0" applyNumberFormat="1" applyFont="1" applyFill="1" applyBorder="1" applyAlignment="1">
      <alignment horizontal="center" vertical="center" wrapText="1"/>
    </xf>
    <xf numFmtId="0" fontId="0" fillId="18" borderId="19" xfId="0" applyFont="1" applyFill="1" applyBorder="1" applyAlignment="1">
      <alignment horizontal="center" vertical="center"/>
    </xf>
    <xf numFmtId="0" fontId="0" fillId="19" borderId="1" xfId="0" applyFont="1" applyFill="1" applyBorder="1" applyAlignment="1">
      <alignment horizontal="center" vertical="center" wrapText="1"/>
    </xf>
    <xf numFmtId="15" fontId="0" fillId="18" borderId="1" xfId="0" applyNumberFormat="1" applyFill="1" applyBorder="1" applyAlignment="1">
      <alignment horizontal="center" vertical="center" wrapText="1"/>
    </xf>
    <xf numFmtId="14" fontId="0" fillId="18" borderId="1" xfId="0" applyNumberFormat="1" applyFill="1" applyBorder="1" applyAlignment="1">
      <alignment horizontal="center" vertical="center" wrapText="1"/>
    </xf>
    <xf numFmtId="0" fontId="1" fillId="5" borderId="1" xfId="0" applyFont="1" applyFill="1" applyBorder="1" applyAlignment="1">
      <alignment horizontal="center" vertical="center" wrapText="1"/>
    </xf>
    <xf numFmtId="0" fontId="0" fillId="0" borderId="1" xfId="0" applyBorder="1" applyAlignment="1">
      <alignment horizontal="center" vertical="center"/>
    </xf>
    <xf numFmtId="15" fontId="0" fillId="0" borderId="1" xfId="0" applyNumberFormat="1" applyBorder="1" applyAlignment="1">
      <alignment horizontal="center" vertical="center"/>
    </xf>
    <xf numFmtId="14" fontId="0" fillId="0" borderId="1" xfId="0" applyNumberFormat="1" applyBorder="1" applyAlignment="1">
      <alignment horizontal="center" vertical="center" wrapText="1"/>
    </xf>
    <xf numFmtId="0" fontId="0" fillId="2" borderId="1" xfId="0" applyFont="1" applyFill="1" applyBorder="1" applyAlignment="1">
      <alignment horizontal="center" vertical="center" wrapText="1"/>
    </xf>
    <xf numFmtId="0" fontId="0" fillId="9" borderId="1" xfId="0" applyFill="1" applyBorder="1" applyAlignment="1">
      <alignment horizontal="center" vertical="center"/>
    </xf>
    <xf numFmtId="0" fontId="0" fillId="11" borderId="1" xfId="0" applyFill="1" applyBorder="1" applyAlignment="1">
      <alignment horizontal="center" vertical="center"/>
    </xf>
    <xf numFmtId="0" fontId="0" fillId="13" borderId="1" xfId="0" applyFill="1" applyBorder="1" applyAlignment="1">
      <alignment horizontal="center" vertical="center" wrapText="1"/>
    </xf>
    <xf numFmtId="15" fontId="0" fillId="0" borderId="0" xfId="0" applyNumberFormat="1" applyBorder="1" applyAlignment="1">
      <alignment horizontal="center" vertical="center"/>
    </xf>
    <xf numFmtId="9" fontId="0" fillId="0" borderId="0" xfId="1" applyFont="1"/>
    <xf numFmtId="0" fontId="0" fillId="0" borderId="1" xfId="0" applyBorder="1" applyAlignment="1">
      <alignment horizontal="center" vertical="center"/>
    </xf>
    <xf numFmtId="0" fontId="0" fillId="13" borderId="1" xfId="0" applyFill="1" applyBorder="1" applyAlignment="1">
      <alignment horizontal="center" vertical="center" wrapText="1"/>
    </xf>
    <xf numFmtId="0" fontId="1" fillId="5" borderId="1" xfId="0" applyFont="1" applyFill="1" applyBorder="1" applyAlignment="1">
      <alignment horizontal="center" vertical="center" wrapText="1"/>
    </xf>
    <xf numFmtId="14" fontId="0" fillId="3" borderId="1" xfId="0" applyNumberFormat="1" applyFill="1" applyBorder="1" applyAlignment="1">
      <alignment horizontal="center" vertical="center" wrapText="1"/>
    </xf>
    <xf numFmtId="0" fontId="0" fillId="0" borderId="0" xfId="0" applyFill="1" applyAlignment="1">
      <alignment horizontal="center" vertical="center"/>
    </xf>
    <xf numFmtId="15" fontId="0" fillId="0" borderId="3" xfId="0" applyNumberFormat="1" applyBorder="1" applyAlignment="1">
      <alignment horizontal="center"/>
    </xf>
    <xf numFmtId="0" fontId="0" fillId="13" borderId="1" xfId="0" applyFill="1" applyBorder="1" applyAlignment="1">
      <alignment horizontal="center" vertical="center" wrapText="1"/>
    </xf>
    <xf numFmtId="15" fontId="0" fillId="13" borderId="1" xfId="0" applyNumberFormat="1" applyFill="1" applyBorder="1" applyAlignment="1">
      <alignment horizontal="center" vertical="center" wrapText="1"/>
    </xf>
    <xf numFmtId="0" fontId="0" fillId="0" borderId="1" xfId="0" applyBorder="1" applyAlignment="1">
      <alignment horizontal="left"/>
    </xf>
    <xf numFmtId="0" fontId="0" fillId="0" borderId="1" xfId="0" applyBorder="1" applyAlignment="1">
      <alignment horizontal="right"/>
    </xf>
    <xf numFmtId="0" fontId="1" fillId="12" borderId="21" xfId="0" applyFont="1" applyFill="1" applyBorder="1" applyAlignment="1">
      <alignment horizontal="center" vertical="center" wrapText="1"/>
    </xf>
    <xf numFmtId="0" fontId="1" fillId="12" borderId="3" xfId="0" applyFont="1" applyFill="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1" fillId="5" borderId="1" xfId="0" applyFont="1" applyFill="1" applyBorder="1" applyAlignment="1">
      <alignment horizontal="center" vertical="center" wrapText="1"/>
    </xf>
    <xf numFmtId="0" fontId="5" fillId="0" borderId="0" xfId="0" applyFont="1" applyAlignment="1">
      <alignment horizontal="center"/>
    </xf>
    <xf numFmtId="0" fontId="1" fillId="5" borderId="2" xfId="0" applyFont="1" applyFill="1" applyBorder="1" applyAlignment="1">
      <alignment horizontal="center" vertical="center" wrapText="1"/>
    </xf>
    <xf numFmtId="0" fontId="1" fillId="7" borderId="1" xfId="0" applyFont="1" applyFill="1" applyBorder="1" applyAlignment="1">
      <alignment horizontal="center" vertical="center"/>
    </xf>
    <xf numFmtId="0" fontId="3" fillId="7" borderId="1" xfId="0" applyFont="1" applyFill="1" applyBorder="1" applyAlignment="1">
      <alignment horizontal="center" vertical="center"/>
    </xf>
    <xf numFmtId="0" fontId="1" fillId="3" borderId="1" xfId="0" applyFont="1" applyFill="1" applyBorder="1" applyAlignment="1">
      <alignment horizontal="center" vertical="center"/>
    </xf>
    <xf numFmtId="0" fontId="3" fillId="6" borderId="1" xfId="0" applyFont="1" applyFill="1" applyBorder="1" applyAlignment="1">
      <alignment horizontal="center" vertical="center"/>
    </xf>
    <xf numFmtId="0" fontId="1" fillId="7" borderId="1" xfId="0" applyFont="1" applyFill="1" applyBorder="1" applyAlignment="1">
      <alignment horizontal="center" vertical="center" wrapText="1"/>
    </xf>
    <xf numFmtId="15" fontId="0" fillId="0" borderId="1" xfId="0" applyNumberFormat="1" applyBorder="1" applyAlignment="1">
      <alignment horizontal="center" vertical="center"/>
    </xf>
    <xf numFmtId="0" fontId="0" fillId="2" borderId="1" xfId="0" applyFill="1" applyBorder="1" applyAlignment="1">
      <alignment horizontal="center" vertical="center" wrapText="1"/>
    </xf>
    <xf numFmtId="0" fontId="0" fillId="2" borderId="4" xfId="0" applyFill="1" applyBorder="1" applyAlignment="1">
      <alignment horizontal="center" vertical="center" wrapText="1"/>
    </xf>
    <xf numFmtId="0" fontId="0" fillId="2" borderId="6" xfId="0" applyFill="1" applyBorder="1" applyAlignment="1">
      <alignment horizontal="center" vertical="center" wrapText="1"/>
    </xf>
    <xf numFmtId="0" fontId="0" fillId="2" borderId="5" xfId="0" applyFill="1" applyBorder="1" applyAlignment="1">
      <alignment horizontal="center" vertical="center" wrapText="1"/>
    </xf>
    <xf numFmtId="0" fontId="0" fillId="11" borderId="4" xfId="0" applyFill="1" applyBorder="1" applyAlignment="1">
      <alignment horizontal="center" vertical="center" wrapText="1"/>
    </xf>
    <xf numFmtId="0" fontId="0" fillId="11" borderId="6" xfId="0" applyFill="1" applyBorder="1" applyAlignment="1">
      <alignment horizontal="center" vertical="center" wrapText="1"/>
    </xf>
    <xf numFmtId="0" fontId="0" fillId="11" borderId="5" xfId="0" applyFill="1" applyBorder="1" applyAlignment="1">
      <alignment horizontal="center" vertical="center" wrapText="1"/>
    </xf>
    <xf numFmtId="0" fontId="0" fillId="2" borderId="1" xfId="0" applyFill="1" applyBorder="1" applyAlignment="1">
      <alignment horizontal="center" vertical="center"/>
    </xf>
    <xf numFmtId="0" fontId="0" fillId="2" borderId="4" xfId="0" applyFill="1" applyBorder="1" applyAlignment="1">
      <alignment horizontal="center" vertical="center"/>
    </xf>
    <xf numFmtId="0" fontId="0" fillId="2" borderId="6" xfId="0" applyFill="1" applyBorder="1" applyAlignment="1">
      <alignment horizontal="center" vertical="center"/>
    </xf>
    <xf numFmtId="0" fontId="0" fillId="2" borderId="5" xfId="0" applyFill="1" applyBorder="1" applyAlignment="1">
      <alignment horizontal="center" vertical="center"/>
    </xf>
    <xf numFmtId="0" fontId="0" fillId="11" borderId="1" xfId="0" applyFill="1" applyBorder="1" applyAlignment="1">
      <alignment horizontal="center" vertical="center" wrapText="1"/>
    </xf>
    <xf numFmtId="0" fontId="0" fillId="8" borderId="1" xfId="0" applyFill="1" applyBorder="1" applyAlignment="1">
      <alignment horizontal="center" vertical="center" wrapText="1"/>
    </xf>
    <xf numFmtId="0" fontId="0" fillId="0" borderId="4" xfId="0" applyFill="1" applyBorder="1" applyAlignment="1">
      <alignment horizontal="center" vertical="center" wrapText="1"/>
    </xf>
    <xf numFmtId="0" fontId="0" fillId="0" borderId="6" xfId="0" applyFill="1" applyBorder="1" applyAlignment="1">
      <alignment horizontal="center" vertical="center" wrapText="1"/>
    </xf>
    <xf numFmtId="0" fontId="0" fillId="0" borderId="5" xfId="0" applyFill="1" applyBorder="1" applyAlignment="1">
      <alignment horizontal="center" vertical="center" wrapText="1"/>
    </xf>
    <xf numFmtId="2" fontId="0" fillId="0" borderId="4" xfId="0" applyNumberFormat="1" applyFill="1" applyBorder="1" applyAlignment="1">
      <alignment horizontal="center" vertical="center"/>
    </xf>
    <xf numFmtId="2" fontId="0" fillId="0" borderId="6" xfId="0" applyNumberFormat="1" applyFill="1" applyBorder="1" applyAlignment="1">
      <alignment horizontal="center" vertical="center"/>
    </xf>
    <xf numFmtId="2" fontId="0" fillId="0" borderId="5" xfId="0" applyNumberFormat="1" applyFill="1" applyBorder="1" applyAlignment="1">
      <alignment horizontal="center" vertical="center"/>
    </xf>
    <xf numFmtId="0" fontId="0" fillId="9" borderId="4" xfId="0" applyFill="1" applyBorder="1" applyAlignment="1">
      <alignment horizontal="center" vertical="center" wrapText="1"/>
    </xf>
    <xf numFmtId="0" fontId="0" fillId="9" borderId="6" xfId="0" applyFill="1" applyBorder="1" applyAlignment="1">
      <alignment horizontal="center" vertical="center" wrapText="1"/>
    </xf>
    <xf numFmtId="0" fontId="0" fillId="9" borderId="5" xfId="0" applyFill="1" applyBorder="1" applyAlignment="1">
      <alignment horizontal="center" vertical="center" wrapText="1"/>
    </xf>
    <xf numFmtId="0" fontId="0" fillId="0" borderId="1" xfId="0" applyFill="1" applyBorder="1" applyAlignment="1">
      <alignment horizontal="center" vertical="center"/>
    </xf>
    <xf numFmtId="0" fontId="0" fillId="9" borderId="1" xfId="0" applyFill="1" applyBorder="1" applyAlignment="1">
      <alignment horizontal="center" vertical="center" wrapText="1"/>
    </xf>
    <xf numFmtId="0" fontId="0" fillId="0" borderId="4" xfId="0" applyFill="1" applyBorder="1" applyAlignment="1">
      <alignment horizontal="center" vertical="center"/>
    </xf>
    <xf numFmtId="0" fontId="0" fillId="0" borderId="6" xfId="0" applyFill="1" applyBorder="1" applyAlignment="1">
      <alignment horizontal="center" vertical="center"/>
    </xf>
    <xf numFmtId="0" fontId="0" fillId="0" borderId="5" xfId="0" applyFill="1" applyBorder="1" applyAlignment="1">
      <alignment horizontal="center" vertical="center"/>
    </xf>
    <xf numFmtId="167" fontId="0" fillId="0" borderId="4" xfId="2" applyNumberFormat="1" applyFont="1" applyFill="1" applyBorder="1" applyAlignment="1">
      <alignment horizontal="left" vertical="center"/>
    </xf>
    <xf numFmtId="167" fontId="0" fillId="0" borderId="6" xfId="2" applyNumberFormat="1" applyFont="1" applyFill="1" applyBorder="1" applyAlignment="1">
      <alignment horizontal="left" vertical="center"/>
    </xf>
    <xf numFmtId="167" fontId="0" fillId="0" borderId="5" xfId="2" applyNumberFormat="1" applyFont="1" applyFill="1" applyBorder="1" applyAlignment="1">
      <alignment horizontal="left" vertical="center"/>
    </xf>
    <xf numFmtId="15" fontId="0" fillId="0" borderId="4" xfId="0" applyNumberFormat="1" applyBorder="1" applyAlignment="1">
      <alignment horizontal="center" vertical="center"/>
    </xf>
    <xf numFmtId="15" fontId="0" fillId="0" borderId="6" xfId="0" applyNumberFormat="1" applyBorder="1" applyAlignment="1">
      <alignment horizontal="center" vertical="center"/>
    </xf>
    <xf numFmtId="15" fontId="0" fillId="0" borderId="5" xfId="0" applyNumberFormat="1" applyBorder="1" applyAlignment="1">
      <alignment horizontal="center" vertical="center"/>
    </xf>
    <xf numFmtId="0" fontId="0" fillId="10" borderId="4" xfId="0" applyFill="1" applyBorder="1" applyAlignment="1">
      <alignment horizontal="center" vertical="center" wrapText="1"/>
    </xf>
    <xf numFmtId="0" fontId="0" fillId="10" borderId="6" xfId="0" applyFill="1" applyBorder="1" applyAlignment="1">
      <alignment horizontal="center" vertical="center" wrapText="1"/>
    </xf>
    <xf numFmtId="0" fontId="0" fillId="10" borderId="5" xfId="0" applyFill="1" applyBorder="1" applyAlignment="1">
      <alignment horizontal="center" vertical="center" wrapText="1"/>
    </xf>
    <xf numFmtId="14" fontId="0" fillId="0" borderId="4" xfId="0" applyNumberFormat="1" applyBorder="1" applyAlignment="1">
      <alignment horizontal="center" vertical="center"/>
    </xf>
    <xf numFmtId="14" fontId="0" fillId="0" borderId="6" xfId="0" applyNumberFormat="1" applyBorder="1" applyAlignment="1">
      <alignment horizontal="center" vertical="center"/>
    </xf>
    <xf numFmtId="14" fontId="0" fillId="0" borderId="5" xfId="0" applyNumberFormat="1" applyBorder="1" applyAlignment="1">
      <alignment horizontal="center" vertical="center"/>
    </xf>
    <xf numFmtId="0" fontId="14" fillId="9" borderId="4" xfId="0" applyFont="1" applyFill="1" applyBorder="1" applyAlignment="1">
      <alignment horizontal="center" vertical="center" wrapText="1"/>
    </xf>
    <xf numFmtId="0" fontId="14" fillId="9" borderId="5" xfId="0" applyFont="1" applyFill="1" applyBorder="1" applyAlignment="1">
      <alignment horizontal="center" vertical="center" wrapText="1"/>
    </xf>
    <xf numFmtId="0" fontId="0" fillId="0" borderId="2" xfId="0" applyBorder="1" applyAlignment="1">
      <alignment horizontal="left"/>
    </xf>
    <xf numFmtId="0" fontId="0" fillId="0" borderId="11" xfId="0" applyBorder="1" applyAlignment="1">
      <alignment horizontal="left"/>
    </xf>
    <xf numFmtId="0" fontId="0" fillId="0" borderId="2" xfId="0" applyBorder="1" applyAlignment="1">
      <alignment horizontal="right"/>
    </xf>
    <xf numFmtId="0" fontId="0" fillId="0" borderId="11" xfId="0" applyBorder="1" applyAlignment="1">
      <alignment horizontal="right"/>
    </xf>
    <xf numFmtId="0" fontId="0" fillId="8" borderId="4" xfId="0" applyFill="1" applyBorder="1" applyAlignment="1">
      <alignment horizontal="center" vertical="center" wrapText="1"/>
    </xf>
    <xf numFmtId="0" fontId="0" fillId="8" borderId="5" xfId="0" applyFill="1" applyBorder="1" applyAlignment="1">
      <alignment horizontal="center" vertical="center" wrapText="1"/>
    </xf>
    <xf numFmtId="0" fontId="0" fillId="9" borderId="4" xfId="0" applyFill="1" applyBorder="1" applyAlignment="1">
      <alignment horizontal="center" vertical="center"/>
    </xf>
    <xf numFmtId="0" fontId="0" fillId="9" borderId="5" xfId="0" applyFill="1" applyBorder="1" applyAlignment="1">
      <alignment horizontal="center" vertical="center"/>
    </xf>
    <xf numFmtId="2" fontId="0" fillId="2" borderId="1" xfId="0" applyNumberFormat="1" applyFill="1" applyBorder="1" applyAlignment="1">
      <alignment horizontal="center" vertical="center" wrapText="1"/>
    </xf>
    <xf numFmtId="14" fontId="0" fillId="0" borderId="1" xfId="0" applyNumberFormat="1"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14" fillId="8" borderId="4" xfId="0" applyFont="1" applyFill="1" applyBorder="1" applyAlignment="1">
      <alignment horizontal="center" vertical="center" wrapText="1"/>
    </xf>
    <xf numFmtId="0" fontId="14" fillId="8" borderId="6" xfId="0" applyFont="1" applyFill="1" applyBorder="1" applyAlignment="1">
      <alignment horizontal="center" vertical="center" wrapText="1"/>
    </xf>
    <xf numFmtId="0" fontId="14" fillId="8" borderId="5" xfId="0" applyFont="1" applyFill="1"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9" borderId="1" xfId="0" applyFill="1" applyBorder="1" applyAlignment="1">
      <alignment horizontal="center" vertical="center"/>
    </xf>
    <xf numFmtId="164" fontId="0" fillId="2" borderId="4" xfId="0" applyNumberFormat="1" applyFill="1" applyBorder="1" applyAlignment="1">
      <alignment horizontal="center" vertical="center" wrapText="1"/>
    </xf>
    <xf numFmtId="164" fontId="0" fillId="2" borderId="6"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0" fontId="0" fillId="10" borderId="1" xfId="0" applyFill="1" applyBorder="1" applyAlignment="1">
      <alignment horizontal="center" vertical="center" wrapText="1"/>
    </xf>
    <xf numFmtId="15" fontId="0" fillId="0" borderId="22" xfId="0" applyNumberFormat="1" applyFont="1" applyBorder="1" applyAlignment="1">
      <alignment horizontal="center" vertical="center"/>
    </xf>
    <xf numFmtId="15" fontId="0" fillId="0" borderId="12" xfId="0" applyNumberFormat="1" applyFont="1" applyBorder="1" applyAlignment="1">
      <alignment horizontal="center" vertical="center"/>
    </xf>
    <xf numFmtId="15" fontId="0" fillId="0" borderId="20" xfId="0" applyNumberFormat="1" applyFont="1" applyBorder="1" applyAlignment="1">
      <alignment horizontal="center" vertical="center"/>
    </xf>
    <xf numFmtId="0" fontId="0" fillId="0" borderId="5" xfId="0" applyFont="1" applyBorder="1" applyAlignment="1">
      <alignment horizontal="center" vertical="center" wrapText="1"/>
    </xf>
    <xf numFmtId="0" fontId="0" fillId="0" borderId="1"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9" xfId="0" applyFont="1" applyBorder="1" applyAlignment="1">
      <alignment horizontal="center" vertical="center"/>
    </xf>
    <xf numFmtId="0" fontId="0" fillId="0" borderId="6" xfId="0" applyFont="1" applyBorder="1" applyAlignment="1">
      <alignment horizontal="center" vertical="center"/>
    </xf>
    <xf numFmtId="0" fontId="0" fillId="0" borderId="15" xfId="0" applyFont="1" applyBorder="1" applyAlignment="1">
      <alignment horizontal="center" vertical="center"/>
    </xf>
    <xf numFmtId="0" fontId="0" fillId="0" borderId="17" xfId="0" applyFont="1" applyBorder="1" applyAlignment="1">
      <alignment horizontal="center" vertical="center"/>
    </xf>
    <xf numFmtId="0" fontId="0" fillId="0" borderId="18" xfId="0" applyFont="1" applyBorder="1" applyAlignment="1">
      <alignment horizontal="center" vertical="center"/>
    </xf>
    <xf numFmtId="0" fontId="0" fillId="0" borderId="5" xfId="0" applyFont="1" applyBorder="1" applyAlignment="1">
      <alignment horizontal="center" vertical="center"/>
    </xf>
    <xf numFmtId="0" fontId="0" fillId="0" borderId="1" xfId="0" applyFont="1" applyBorder="1" applyAlignment="1">
      <alignment horizontal="center" vertical="center"/>
    </xf>
    <xf numFmtId="0" fontId="0" fillId="0" borderId="16" xfId="0" applyFont="1" applyBorder="1" applyAlignment="1">
      <alignment horizontal="center" vertical="center"/>
    </xf>
    <xf numFmtId="0" fontId="0" fillId="2" borderId="1" xfId="0" applyFont="1" applyFill="1" applyBorder="1" applyAlignment="1">
      <alignment horizontal="center" vertical="center" wrapText="1"/>
    </xf>
    <xf numFmtId="15" fontId="0" fillId="0" borderId="4" xfId="0" applyNumberFormat="1" applyFont="1" applyBorder="1" applyAlignment="1">
      <alignment horizontal="center" vertical="center"/>
    </xf>
    <xf numFmtId="0" fontId="0" fillId="0" borderId="9" xfId="0" applyFont="1" applyBorder="1" applyAlignment="1">
      <alignment horizontal="center" vertical="center" wrapText="1"/>
    </xf>
    <xf numFmtId="0" fontId="0" fillId="0" borderId="6" xfId="0" applyFont="1" applyBorder="1" applyAlignment="1">
      <alignment horizontal="center" vertical="center" wrapText="1"/>
    </xf>
    <xf numFmtId="0" fontId="0" fillId="0" borderId="15" xfId="0" applyFont="1" applyBorder="1" applyAlignment="1">
      <alignment horizontal="center" vertical="center" wrapText="1"/>
    </xf>
    <xf numFmtId="0" fontId="0" fillId="11" borderId="9" xfId="0" applyFont="1" applyFill="1" applyBorder="1" applyAlignment="1">
      <alignment horizontal="center" vertical="center" wrapText="1"/>
    </xf>
    <xf numFmtId="0" fontId="0" fillId="11" borderId="6" xfId="0" applyFont="1" applyFill="1" applyBorder="1" applyAlignment="1">
      <alignment horizontal="center" vertical="center" wrapText="1"/>
    </xf>
    <xf numFmtId="0" fontId="0" fillId="11" borderId="15" xfId="0" applyFont="1" applyFill="1" applyBorder="1" applyAlignment="1">
      <alignment horizontal="center" vertical="center" wrapText="1"/>
    </xf>
    <xf numFmtId="15" fontId="0" fillId="0" borderId="8" xfId="0" applyNumberFormat="1" applyFont="1" applyBorder="1" applyAlignment="1">
      <alignment horizontal="center" vertical="center"/>
    </xf>
    <xf numFmtId="0" fontId="0" fillId="0" borderId="12" xfId="0" applyFont="1" applyBorder="1" applyAlignment="1">
      <alignment horizontal="center" vertical="center"/>
    </xf>
    <xf numFmtId="0" fontId="0" fillId="0" borderId="14" xfId="0" applyFont="1" applyBorder="1" applyAlignment="1">
      <alignment horizontal="center" vertical="center"/>
    </xf>
    <xf numFmtId="0" fontId="0" fillId="11" borderId="5" xfId="0" applyFont="1" applyFill="1" applyBorder="1" applyAlignment="1">
      <alignment horizontal="center" vertical="center" wrapText="1"/>
    </xf>
    <xf numFmtId="0" fontId="0" fillId="11" borderId="1" xfId="0" applyFont="1" applyFill="1" applyBorder="1" applyAlignment="1">
      <alignment horizontal="center" vertical="center" wrapText="1"/>
    </xf>
    <xf numFmtId="0" fontId="0" fillId="11" borderId="16" xfId="0" applyFont="1" applyFill="1" applyBorder="1" applyAlignment="1">
      <alignment horizontal="center" vertical="center" wrapText="1"/>
    </xf>
    <xf numFmtId="0" fontId="0" fillId="2" borderId="1" xfId="0" applyFont="1" applyFill="1" applyBorder="1" applyAlignment="1">
      <alignment horizontal="center" vertical="center"/>
    </xf>
    <xf numFmtId="0" fontId="0" fillId="10" borderId="1" xfId="0" applyFont="1" applyFill="1" applyBorder="1" applyAlignment="1">
      <alignment horizontal="center" vertical="center" wrapText="1"/>
    </xf>
    <xf numFmtId="1" fontId="0" fillId="2" borderId="1" xfId="0" applyNumberFormat="1" applyFont="1" applyFill="1" applyBorder="1" applyAlignment="1">
      <alignment horizontal="center" vertical="center" wrapText="1"/>
    </xf>
    <xf numFmtId="164" fontId="0" fillId="2" borderId="4" xfId="0" applyNumberFormat="1" applyFill="1" applyBorder="1" applyAlignment="1">
      <alignment horizontal="center" vertical="center"/>
    </xf>
    <xf numFmtId="164" fontId="0" fillId="2" borderId="6" xfId="0" applyNumberFormat="1" applyFill="1" applyBorder="1" applyAlignment="1">
      <alignment horizontal="center" vertical="center"/>
    </xf>
    <xf numFmtId="164" fontId="0" fillId="2" borderId="5" xfId="0" applyNumberFormat="1" applyFill="1" applyBorder="1" applyAlignment="1">
      <alignment horizontal="center" vertical="center"/>
    </xf>
    <xf numFmtId="0" fontId="1" fillId="5" borderId="4"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0" fillId="10" borderId="9" xfId="0" applyFont="1" applyFill="1" applyBorder="1" applyAlignment="1">
      <alignment horizontal="center" vertical="center" wrapText="1"/>
    </xf>
    <xf numFmtId="0" fontId="0" fillId="10" borderId="6" xfId="0" applyFont="1" applyFill="1" applyBorder="1" applyAlignment="1">
      <alignment horizontal="center" vertical="center" wrapText="1"/>
    </xf>
    <xf numFmtId="0" fontId="0" fillId="10" borderId="15" xfId="0" applyFont="1" applyFill="1" applyBorder="1" applyAlignment="1">
      <alignment horizontal="center" vertical="center" wrapText="1"/>
    </xf>
    <xf numFmtId="15" fontId="0" fillId="0" borderId="1" xfId="0" applyNumberFormat="1" applyFont="1" applyBorder="1" applyAlignment="1">
      <alignment horizontal="center" vertical="center"/>
    </xf>
    <xf numFmtId="165" fontId="0" fillId="0" borderId="1" xfId="0" applyNumberFormat="1" applyBorder="1" applyAlignment="1">
      <alignment horizontal="center" vertical="center"/>
    </xf>
    <xf numFmtId="0" fontId="0" fillId="8" borderId="1" xfId="0" applyFill="1" applyBorder="1" applyAlignment="1">
      <alignment horizontal="center" vertical="center"/>
    </xf>
    <xf numFmtId="0" fontId="0" fillId="10" borderId="5" xfId="0" applyFont="1" applyFill="1" applyBorder="1" applyAlignment="1">
      <alignment horizontal="center" vertical="center" wrapText="1"/>
    </xf>
    <xf numFmtId="0" fontId="0" fillId="10" borderId="16" xfId="0" applyFont="1" applyFill="1" applyBorder="1" applyAlignment="1">
      <alignment horizontal="center" vertical="center" wrapText="1"/>
    </xf>
    <xf numFmtId="0" fontId="0" fillId="8" borderId="6" xfId="0" applyFill="1" applyBorder="1" applyAlignment="1">
      <alignment horizontal="center" vertical="center" wrapText="1"/>
    </xf>
    <xf numFmtId="0" fontId="0" fillId="0" borderId="6" xfId="0" applyBorder="1" applyAlignment="1">
      <alignment horizontal="center" vertical="center"/>
    </xf>
    <xf numFmtId="0" fontId="0" fillId="9" borderId="6" xfId="0" applyFill="1" applyBorder="1" applyAlignment="1">
      <alignment horizontal="center" vertical="center"/>
    </xf>
    <xf numFmtId="164" fontId="0" fillId="0" borderId="1" xfId="0" applyNumberFormat="1" applyBorder="1" applyAlignment="1">
      <alignment horizontal="center" vertical="center" wrapText="1"/>
    </xf>
    <xf numFmtId="0" fontId="14" fillId="8" borderId="4" xfId="0" applyFont="1" applyFill="1" applyBorder="1" applyAlignment="1">
      <alignment horizontal="center" vertical="center"/>
    </xf>
    <xf numFmtId="0" fontId="14" fillId="8" borderId="6" xfId="0" applyFont="1" applyFill="1" applyBorder="1" applyAlignment="1">
      <alignment horizontal="center" vertical="center"/>
    </xf>
    <xf numFmtId="0" fontId="14" fillId="8" borderId="5" xfId="0" applyFont="1" applyFill="1" applyBorder="1" applyAlignment="1">
      <alignment horizontal="center" vertical="center"/>
    </xf>
    <xf numFmtId="2" fontId="0" fillId="2" borderId="4" xfId="0" applyNumberFormat="1" applyFill="1" applyBorder="1" applyAlignment="1">
      <alignment horizontal="center" vertical="center"/>
    </xf>
    <xf numFmtId="2" fontId="0" fillId="2" borderId="6" xfId="0" applyNumberFormat="1" applyFill="1" applyBorder="1" applyAlignment="1">
      <alignment horizontal="center" vertical="center"/>
    </xf>
    <xf numFmtId="2" fontId="0" fillId="2" borderId="5" xfId="0" applyNumberFormat="1" applyFill="1" applyBorder="1" applyAlignment="1">
      <alignment horizontal="center" vertical="center"/>
    </xf>
    <xf numFmtId="0" fontId="0" fillId="8" borderId="4" xfId="0" applyFill="1" applyBorder="1" applyAlignment="1">
      <alignment horizontal="center" vertical="center"/>
    </xf>
    <xf numFmtId="0" fontId="0" fillId="8" borderId="6" xfId="0" applyFill="1" applyBorder="1" applyAlignment="1">
      <alignment horizontal="center" vertical="center"/>
    </xf>
    <xf numFmtId="166" fontId="0" fillId="0" borderId="1" xfId="0" applyNumberFormat="1" applyBorder="1" applyAlignment="1">
      <alignment horizontal="center" vertical="center"/>
    </xf>
    <xf numFmtId="0" fontId="0" fillId="11" borderId="1" xfId="0" applyFill="1" applyBorder="1" applyAlignment="1">
      <alignment horizontal="center" vertical="center"/>
    </xf>
    <xf numFmtId="0" fontId="0" fillId="10" borderId="4" xfId="0" applyFill="1" applyBorder="1" applyAlignment="1">
      <alignment horizontal="center" vertical="center"/>
    </xf>
    <xf numFmtId="0" fontId="0" fillId="10" borderId="6" xfId="0" applyFill="1" applyBorder="1" applyAlignment="1">
      <alignment horizontal="center" vertical="center"/>
    </xf>
    <xf numFmtId="0" fontId="0" fillId="6" borderId="4" xfId="0" applyFill="1" applyBorder="1" applyAlignment="1">
      <alignment horizontal="center" vertical="center"/>
    </xf>
    <xf numFmtId="0" fontId="0" fillId="6" borderId="6" xfId="0" applyFill="1" applyBorder="1" applyAlignment="1">
      <alignment horizontal="center" vertical="center"/>
    </xf>
    <xf numFmtId="0" fontId="0" fillId="13" borderId="1" xfId="0" applyFill="1" applyBorder="1" applyAlignment="1">
      <alignment horizontal="center" vertical="center" wrapText="1"/>
    </xf>
    <xf numFmtId="0" fontId="0" fillId="8" borderId="5" xfId="0" applyFill="1" applyBorder="1" applyAlignment="1">
      <alignment horizontal="center" vertical="center"/>
    </xf>
    <xf numFmtId="0" fontId="0" fillId="10" borderId="5" xfId="0" applyFill="1" applyBorder="1" applyAlignment="1">
      <alignment horizontal="center" vertical="center"/>
    </xf>
    <xf numFmtId="0" fontId="0" fillId="15" borderId="4" xfId="0" applyFill="1" applyBorder="1" applyAlignment="1">
      <alignment horizontal="center" vertical="center" wrapText="1"/>
    </xf>
    <xf numFmtId="0" fontId="0" fillId="15" borderId="6" xfId="0" applyFill="1" applyBorder="1" applyAlignment="1">
      <alignment horizontal="center" vertical="center" wrapText="1"/>
    </xf>
    <xf numFmtId="0" fontId="0" fillId="15" borderId="5" xfId="0" applyFill="1" applyBorder="1" applyAlignment="1">
      <alignment horizontal="center" vertical="center" wrapText="1"/>
    </xf>
    <xf numFmtId="0" fontId="0" fillId="11" borderId="4" xfId="0" applyFill="1" applyBorder="1" applyAlignment="1">
      <alignment horizontal="center" vertical="center"/>
    </xf>
    <xf numFmtId="0" fontId="0" fillId="11" borderId="5" xfId="0" applyFill="1" applyBorder="1" applyAlignment="1">
      <alignment horizontal="center" vertical="center"/>
    </xf>
    <xf numFmtId="2" fontId="0" fillId="0" borderId="1" xfId="0" applyNumberFormat="1" applyBorder="1" applyAlignment="1">
      <alignment horizontal="center" vertical="center"/>
    </xf>
    <xf numFmtId="165" fontId="0" fillId="0" borderId="4" xfId="0" applyNumberFormat="1" applyBorder="1" applyAlignment="1">
      <alignment horizontal="center" vertical="center"/>
    </xf>
    <xf numFmtId="165" fontId="0" fillId="0" borderId="5" xfId="0" applyNumberFormat="1" applyBorder="1" applyAlignment="1">
      <alignment horizontal="center" vertical="center"/>
    </xf>
    <xf numFmtId="2" fontId="0" fillId="0" borderId="4" xfId="0" applyNumberFormat="1" applyBorder="1" applyAlignment="1">
      <alignment horizontal="center" vertical="center"/>
    </xf>
    <xf numFmtId="2" fontId="0" fillId="0" borderId="5" xfId="0" applyNumberFormat="1" applyBorder="1" applyAlignment="1">
      <alignment horizontal="center" vertical="center"/>
    </xf>
    <xf numFmtId="0" fontId="0" fillId="0" borderId="1" xfId="0" applyFill="1" applyBorder="1" applyAlignment="1">
      <alignment horizontal="center" vertical="center" wrapText="1"/>
    </xf>
  </cellXfs>
  <cellStyles count="3">
    <cellStyle name="Millares" xfId="2" builtinId="3"/>
    <cellStyle name="Normal" xfId="0" builtinId="0"/>
    <cellStyle name="Porcentaje" xfId="1" builtinId="5"/>
  </cellStyles>
  <dxfs count="0"/>
  <tableStyles count="0" defaultTableStyle="TableStyleMedium2" defaultPivotStyle="PivotStyleLight16"/>
  <colors>
    <mruColors>
      <color rgb="FF00FFFF"/>
      <color rgb="FFC39BE1"/>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285751</xdr:colOff>
      <xdr:row>0</xdr:row>
      <xdr:rowOff>106680</xdr:rowOff>
    </xdr:from>
    <xdr:to>
      <xdr:col>8</xdr:col>
      <xdr:colOff>72391</xdr:colOff>
      <xdr:row>32</xdr:row>
      <xdr:rowOff>121920</xdr:rowOff>
    </xdr:to>
    <xdr:pic>
      <xdr:nvPicPr>
        <xdr:cNvPr id="2" name="1 Imagen"/>
        <xdr:cNvPicPr>
          <a:picLocks noChangeAspect="1"/>
        </xdr:cNvPicPr>
      </xdr:nvPicPr>
      <xdr:blipFill rotWithShape="1">
        <a:blip xmlns:r="http://schemas.openxmlformats.org/officeDocument/2006/relationships" r:embed="rId1"/>
        <a:srcRect l="30257" t="19164" r="27871" b="9546"/>
        <a:stretch/>
      </xdr:blipFill>
      <xdr:spPr>
        <a:xfrm>
          <a:off x="285751" y="106680"/>
          <a:ext cx="5882640" cy="590804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708661</xdr:colOff>
      <xdr:row>1</xdr:row>
      <xdr:rowOff>22860</xdr:rowOff>
    </xdr:from>
    <xdr:to>
      <xdr:col>17</xdr:col>
      <xdr:colOff>15241</xdr:colOff>
      <xdr:row>17</xdr:row>
      <xdr:rowOff>99060</xdr:rowOff>
    </xdr:to>
    <xdr:pic>
      <xdr:nvPicPr>
        <xdr:cNvPr id="3" name="2 Imagen"/>
        <xdr:cNvPicPr>
          <a:picLocks noChangeAspect="1"/>
        </xdr:cNvPicPr>
      </xdr:nvPicPr>
      <xdr:blipFill rotWithShape="1">
        <a:blip xmlns:r="http://schemas.openxmlformats.org/officeDocument/2006/relationships" r:embed="rId2"/>
        <a:srcRect l="29112" t="18702" r="26881" b="44820"/>
        <a:stretch/>
      </xdr:blipFill>
      <xdr:spPr>
        <a:xfrm>
          <a:off x="7048501" y="205740"/>
          <a:ext cx="6438900" cy="300228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11</xdr:col>
      <xdr:colOff>190501</xdr:colOff>
      <xdr:row>37</xdr:row>
      <xdr:rowOff>7620</xdr:rowOff>
    </xdr:from>
    <xdr:to>
      <xdr:col>15</xdr:col>
      <xdr:colOff>655321</xdr:colOff>
      <xdr:row>46</xdr:row>
      <xdr:rowOff>144780</xdr:rowOff>
    </xdr:to>
    <xdr:pic>
      <xdr:nvPicPr>
        <xdr:cNvPr id="4" name="3 Imagen"/>
        <xdr:cNvPicPr>
          <a:picLocks noChangeAspect="1"/>
        </xdr:cNvPicPr>
      </xdr:nvPicPr>
      <xdr:blipFill rotWithShape="1">
        <a:blip xmlns:r="http://schemas.openxmlformats.org/officeDocument/2006/relationships" r:embed="rId3"/>
        <a:srcRect l="30258" t="26201" r="44900" b="52134"/>
        <a:stretch/>
      </xdr:blipFill>
      <xdr:spPr>
        <a:xfrm>
          <a:off x="8907781" y="6774180"/>
          <a:ext cx="3634740" cy="178308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9</xdr:col>
      <xdr:colOff>693419</xdr:colOff>
      <xdr:row>18</xdr:row>
      <xdr:rowOff>175260</xdr:rowOff>
    </xdr:from>
    <xdr:to>
      <xdr:col>16</xdr:col>
      <xdr:colOff>449580</xdr:colOff>
      <xdr:row>35</xdr:row>
      <xdr:rowOff>60960</xdr:rowOff>
    </xdr:to>
    <xdr:pic>
      <xdr:nvPicPr>
        <xdr:cNvPr id="5" name="4 Imagen"/>
        <xdr:cNvPicPr>
          <a:picLocks noChangeAspect="1"/>
        </xdr:cNvPicPr>
      </xdr:nvPicPr>
      <xdr:blipFill rotWithShape="1">
        <a:blip xmlns:r="http://schemas.openxmlformats.org/officeDocument/2006/relationships" r:embed="rId4"/>
        <a:srcRect l="30361" t="23609" r="33392" b="40005"/>
        <a:stretch/>
      </xdr:blipFill>
      <xdr:spPr>
        <a:xfrm>
          <a:off x="7825739" y="3467100"/>
          <a:ext cx="5303521" cy="299466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335279</xdr:colOff>
      <xdr:row>37</xdr:row>
      <xdr:rowOff>99060</xdr:rowOff>
    </xdr:from>
    <xdr:to>
      <xdr:col>8</xdr:col>
      <xdr:colOff>640080</xdr:colOff>
      <xdr:row>55</xdr:row>
      <xdr:rowOff>30480</xdr:rowOff>
    </xdr:to>
    <xdr:pic>
      <xdr:nvPicPr>
        <xdr:cNvPr id="6" name="5 Imagen"/>
        <xdr:cNvPicPr>
          <a:picLocks noChangeAspect="1"/>
        </xdr:cNvPicPr>
      </xdr:nvPicPr>
      <xdr:blipFill rotWithShape="1">
        <a:blip xmlns:r="http://schemas.openxmlformats.org/officeDocument/2006/relationships" r:embed="rId5"/>
        <a:srcRect l="29737" t="36756" r="24850" b="24081"/>
        <a:stretch/>
      </xdr:blipFill>
      <xdr:spPr>
        <a:xfrm>
          <a:off x="335279" y="6865620"/>
          <a:ext cx="6644641" cy="322326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83820</xdr:colOff>
      <xdr:row>0</xdr:row>
      <xdr:rowOff>33796</xdr:rowOff>
    </xdr:from>
    <xdr:to>
      <xdr:col>3</xdr:col>
      <xdr:colOff>1141095</xdr:colOff>
      <xdr:row>5</xdr:row>
      <xdr:rowOff>118509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860" y="33796"/>
          <a:ext cx="2156460" cy="999113"/>
        </a:xfrm>
        <a:prstGeom prst="rect">
          <a:avLst/>
        </a:prstGeom>
      </xdr:spPr>
    </xdr:pic>
    <xdr:clientData/>
  </xdr:twoCellAnchor>
  <xdr:twoCellAnchor>
    <xdr:from>
      <xdr:col>6</xdr:col>
      <xdr:colOff>15240</xdr:colOff>
      <xdr:row>0</xdr:row>
      <xdr:rowOff>167640</xdr:rowOff>
    </xdr:from>
    <xdr:to>
      <xdr:col>14</xdr:col>
      <xdr:colOff>457200</xdr:colOff>
      <xdr:row>6</xdr:row>
      <xdr:rowOff>0</xdr:rowOff>
    </xdr:to>
    <xdr:grpSp>
      <xdr:nvGrpSpPr>
        <xdr:cNvPr id="3" name="2 Grupo"/>
        <xdr:cNvGrpSpPr/>
      </xdr:nvGrpSpPr>
      <xdr:grpSpPr>
        <a:xfrm>
          <a:off x="6244590" y="167640"/>
          <a:ext cx="7566660" cy="918210"/>
          <a:chOff x="1570631" y="175154"/>
          <a:chExt cx="6515100" cy="847725"/>
        </a:xfrm>
      </xdr:grpSpPr>
      <xdr:sp macro="" textlink="">
        <xdr:nvSpPr>
          <xdr:cNvPr id="4" name="Text Box 1"/>
          <xdr:cNvSpPr txBox="1">
            <a:spLocks noChangeArrowheads="1"/>
          </xdr:cNvSpPr>
        </xdr:nvSpPr>
        <xdr:spPr bwMode="auto">
          <a:xfrm>
            <a:off x="1570631" y="175154"/>
            <a:ext cx="6515100" cy="847725"/>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ES" sz="2400" b="1" i="0" strike="noStrike">
                <a:solidFill>
                  <a:srgbClr val="000000"/>
                </a:solidFill>
                <a:latin typeface="Arial"/>
                <a:cs typeface="Arial"/>
              </a:rPr>
              <a:t>Universidad Tecnológica de Cancún</a:t>
            </a:r>
            <a:r>
              <a:rPr lang="es-ES" sz="2400" b="1" i="0" strike="noStrike" baseline="0">
                <a:solidFill>
                  <a:srgbClr val="000000"/>
                </a:solidFill>
                <a:latin typeface="Arial"/>
                <a:cs typeface="Arial"/>
              </a:rPr>
              <a:t> </a:t>
            </a:r>
            <a:r>
              <a:rPr lang="es-ES" sz="1100" b="0" i="0" strike="noStrike">
                <a:solidFill>
                  <a:srgbClr val="000000"/>
                </a:solidFill>
                <a:latin typeface="Arial"/>
                <a:cs typeface="Arial"/>
              </a:rPr>
              <a:t>    </a:t>
            </a:r>
          </a:p>
          <a:p>
            <a:pPr algn="ctr" rtl="1">
              <a:defRPr sz="1000"/>
            </a:pPr>
            <a:r>
              <a:rPr lang="es-ES" sz="1100" b="0" i="0" strike="noStrike">
                <a:solidFill>
                  <a:srgbClr val="000000"/>
                </a:solidFill>
                <a:latin typeface="Arial"/>
                <a:cs typeface="Arial"/>
              </a:rPr>
              <a:t>ORGANISMO PÚBLICO DESCENTRALIZADO DEL GOBIERNO DEL ESTADO DE QUINTANA ROO</a:t>
            </a:r>
          </a:p>
          <a:p>
            <a:pPr algn="l" rtl="1">
              <a:defRPr sz="1000"/>
            </a:pPr>
            <a:endParaRPr lang="es-ES" sz="1000" b="0" i="0" strike="noStrike">
              <a:solidFill>
                <a:srgbClr val="000000"/>
              </a:solidFill>
              <a:latin typeface="Arial"/>
              <a:cs typeface="Arial"/>
            </a:endParaRPr>
          </a:p>
        </xdr:txBody>
      </xdr:sp>
      <xdr:cxnSp macro="">
        <xdr:nvCxnSpPr>
          <xdr:cNvPr id="5" name="4 Conector recto"/>
          <xdr:cNvCxnSpPr/>
        </xdr:nvCxnSpPr>
        <xdr:spPr>
          <a:xfrm flipV="1">
            <a:off x="1704534" y="502239"/>
            <a:ext cx="6362700" cy="1905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83820</xdr:colOff>
      <xdr:row>0</xdr:row>
      <xdr:rowOff>33796</xdr:rowOff>
    </xdr:from>
    <xdr:to>
      <xdr:col>3</xdr:col>
      <xdr:colOff>609600</xdr:colOff>
      <xdr:row>5</xdr:row>
      <xdr:rowOff>118509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3140" y="33796"/>
          <a:ext cx="2156460" cy="999113"/>
        </a:xfrm>
        <a:prstGeom prst="rect">
          <a:avLst/>
        </a:prstGeom>
      </xdr:spPr>
    </xdr:pic>
    <xdr:clientData/>
  </xdr:twoCellAnchor>
  <xdr:twoCellAnchor>
    <xdr:from>
      <xdr:col>6</xdr:col>
      <xdr:colOff>15240</xdr:colOff>
      <xdr:row>0</xdr:row>
      <xdr:rowOff>167640</xdr:rowOff>
    </xdr:from>
    <xdr:to>
      <xdr:col>14</xdr:col>
      <xdr:colOff>457200</xdr:colOff>
      <xdr:row>6</xdr:row>
      <xdr:rowOff>0</xdr:rowOff>
    </xdr:to>
    <xdr:grpSp>
      <xdr:nvGrpSpPr>
        <xdr:cNvPr id="3" name="2 Grupo"/>
        <xdr:cNvGrpSpPr/>
      </xdr:nvGrpSpPr>
      <xdr:grpSpPr>
        <a:xfrm>
          <a:off x="8342811" y="167640"/>
          <a:ext cx="8911046" cy="942703"/>
          <a:chOff x="1570631" y="175154"/>
          <a:chExt cx="6515100" cy="847725"/>
        </a:xfrm>
      </xdr:grpSpPr>
      <xdr:sp macro="" textlink="">
        <xdr:nvSpPr>
          <xdr:cNvPr id="4" name="Text Box 1"/>
          <xdr:cNvSpPr txBox="1">
            <a:spLocks noChangeArrowheads="1"/>
          </xdr:cNvSpPr>
        </xdr:nvSpPr>
        <xdr:spPr bwMode="auto">
          <a:xfrm>
            <a:off x="1570631" y="175154"/>
            <a:ext cx="6515100" cy="847725"/>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ES" sz="2400" b="1" i="0" strike="noStrike">
                <a:solidFill>
                  <a:srgbClr val="000000"/>
                </a:solidFill>
                <a:latin typeface="Arial"/>
                <a:cs typeface="Arial"/>
              </a:rPr>
              <a:t>Universidad Tecnológica de Cancún</a:t>
            </a:r>
            <a:r>
              <a:rPr lang="es-ES" sz="2400" b="1" i="0" strike="noStrike" baseline="0">
                <a:solidFill>
                  <a:srgbClr val="000000"/>
                </a:solidFill>
                <a:latin typeface="Arial"/>
                <a:cs typeface="Arial"/>
              </a:rPr>
              <a:t> </a:t>
            </a:r>
            <a:r>
              <a:rPr lang="es-ES" sz="1100" b="0" i="0" strike="noStrike">
                <a:solidFill>
                  <a:srgbClr val="000000"/>
                </a:solidFill>
                <a:latin typeface="Arial"/>
                <a:cs typeface="Arial"/>
              </a:rPr>
              <a:t>    </a:t>
            </a:r>
          </a:p>
          <a:p>
            <a:pPr algn="ctr" rtl="1">
              <a:defRPr sz="1000"/>
            </a:pPr>
            <a:r>
              <a:rPr lang="es-ES" sz="1100" b="0" i="0" strike="noStrike">
                <a:solidFill>
                  <a:srgbClr val="000000"/>
                </a:solidFill>
                <a:latin typeface="Arial"/>
                <a:cs typeface="Arial"/>
              </a:rPr>
              <a:t>ORGANISMO PÚBLICO DESCENTRALIZADO DEL GOBIERNO DEL ESTADO DE QUINTANA ROO</a:t>
            </a:r>
          </a:p>
          <a:p>
            <a:pPr algn="l" rtl="1">
              <a:defRPr sz="1000"/>
            </a:pPr>
            <a:endParaRPr lang="es-ES" sz="1000" b="0" i="0" strike="noStrike">
              <a:solidFill>
                <a:srgbClr val="000000"/>
              </a:solidFill>
              <a:latin typeface="Arial"/>
              <a:cs typeface="Arial"/>
            </a:endParaRPr>
          </a:p>
        </xdr:txBody>
      </xdr:sp>
      <xdr:cxnSp macro="">
        <xdr:nvCxnSpPr>
          <xdr:cNvPr id="5" name="4 Conector recto"/>
          <xdr:cNvCxnSpPr/>
        </xdr:nvCxnSpPr>
        <xdr:spPr>
          <a:xfrm flipV="1">
            <a:off x="1704534" y="502239"/>
            <a:ext cx="6362700" cy="1905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83820</xdr:colOff>
      <xdr:row>0</xdr:row>
      <xdr:rowOff>33796</xdr:rowOff>
    </xdr:from>
    <xdr:to>
      <xdr:col>3</xdr:col>
      <xdr:colOff>1150620</xdr:colOff>
      <xdr:row>5</xdr:row>
      <xdr:rowOff>118509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860" y="33796"/>
          <a:ext cx="2156460" cy="999113"/>
        </a:xfrm>
        <a:prstGeom prst="rect">
          <a:avLst/>
        </a:prstGeom>
      </xdr:spPr>
    </xdr:pic>
    <xdr:clientData/>
  </xdr:twoCellAnchor>
  <xdr:twoCellAnchor>
    <xdr:from>
      <xdr:col>6</xdr:col>
      <xdr:colOff>15240</xdr:colOff>
      <xdr:row>0</xdr:row>
      <xdr:rowOff>167640</xdr:rowOff>
    </xdr:from>
    <xdr:to>
      <xdr:col>14</xdr:col>
      <xdr:colOff>457200</xdr:colOff>
      <xdr:row>6</xdr:row>
      <xdr:rowOff>0</xdr:rowOff>
    </xdr:to>
    <xdr:grpSp>
      <xdr:nvGrpSpPr>
        <xdr:cNvPr id="3" name="2 Grupo"/>
        <xdr:cNvGrpSpPr/>
      </xdr:nvGrpSpPr>
      <xdr:grpSpPr>
        <a:xfrm>
          <a:off x="8143240" y="167640"/>
          <a:ext cx="8756227" cy="949960"/>
          <a:chOff x="1570631" y="175154"/>
          <a:chExt cx="6515100" cy="847725"/>
        </a:xfrm>
      </xdr:grpSpPr>
      <xdr:sp macro="" textlink="">
        <xdr:nvSpPr>
          <xdr:cNvPr id="4" name="Text Box 1"/>
          <xdr:cNvSpPr txBox="1">
            <a:spLocks noChangeArrowheads="1"/>
          </xdr:cNvSpPr>
        </xdr:nvSpPr>
        <xdr:spPr bwMode="auto">
          <a:xfrm>
            <a:off x="1570631" y="175154"/>
            <a:ext cx="6515100" cy="847725"/>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ES" sz="2400" b="1" i="0" strike="noStrike">
                <a:solidFill>
                  <a:srgbClr val="000000"/>
                </a:solidFill>
                <a:latin typeface="Arial"/>
                <a:cs typeface="Arial"/>
              </a:rPr>
              <a:t>Universidad Tecnológica de Cancún</a:t>
            </a:r>
            <a:r>
              <a:rPr lang="es-ES" sz="2400" b="1" i="0" strike="noStrike" baseline="0">
                <a:solidFill>
                  <a:srgbClr val="000000"/>
                </a:solidFill>
                <a:latin typeface="Arial"/>
                <a:cs typeface="Arial"/>
              </a:rPr>
              <a:t> </a:t>
            </a:r>
            <a:r>
              <a:rPr lang="es-ES" sz="1100" b="0" i="0" strike="noStrike">
                <a:solidFill>
                  <a:srgbClr val="000000"/>
                </a:solidFill>
                <a:latin typeface="Arial"/>
                <a:cs typeface="Arial"/>
              </a:rPr>
              <a:t>    </a:t>
            </a:r>
          </a:p>
          <a:p>
            <a:pPr algn="ctr" rtl="1">
              <a:defRPr sz="1000"/>
            </a:pPr>
            <a:r>
              <a:rPr lang="es-ES" sz="1100" b="0" i="0" strike="noStrike">
                <a:solidFill>
                  <a:srgbClr val="000000"/>
                </a:solidFill>
                <a:latin typeface="Arial"/>
                <a:cs typeface="Arial"/>
              </a:rPr>
              <a:t>ORGANISMO PÚBLICO DESCENTRALIZADO DEL GOBIERNO DEL ESTADO DE QUINTANA ROO</a:t>
            </a:r>
          </a:p>
          <a:p>
            <a:pPr algn="l" rtl="1">
              <a:defRPr sz="1000"/>
            </a:pPr>
            <a:endParaRPr lang="es-ES" sz="1000" b="0" i="0" strike="noStrike">
              <a:solidFill>
                <a:srgbClr val="000000"/>
              </a:solidFill>
              <a:latin typeface="Arial"/>
              <a:cs typeface="Arial"/>
            </a:endParaRPr>
          </a:p>
        </xdr:txBody>
      </xdr:sp>
      <xdr:cxnSp macro="">
        <xdr:nvCxnSpPr>
          <xdr:cNvPr id="5" name="4 Conector recto"/>
          <xdr:cNvCxnSpPr/>
        </xdr:nvCxnSpPr>
        <xdr:spPr>
          <a:xfrm flipV="1">
            <a:off x="1704534" y="502239"/>
            <a:ext cx="6362700" cy="1905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83820</xdr:colOff>
      <xdr:row>0</xdr:row>
      <xdr:rowOff>33796</xdr:rowOff>
    </xdr:from>
    <xdr:to>
      <xdr:col>3</xdr:col>
      <xdr:colOff>1137919</xdr:colOff>
      <xdr:row>5</xdr:row>
      <xdr:rowOff>118509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38600" y="33796"/>
          <a:ext cx="2156459" cy="999113"/>
        </a:xfrm>
        <a:prstGeom prst="rect">
          <a:avLst/>
        </a:prstGeom>
      </xdr:spPr>
    </xdr:pic>
    <xdr:clientData/>
  </xdr:twoCellAnchor>
  <xdr:twoCellAnchor>
    <xdr:from>
      <xdr:col>6</xdr:col>
      <xdr:colOff>15240</xdr:colOff>
      <xdr:row>0</xdr:row>
      <xdr:rowOff>167640</xdr:rowOff>
    </xdr:from>
    <xdr:to>
      <xdr:col>14</xdr:col>
      <xdr:colOff>457200</xdr:colOff>
      <xdr:row>6</xdr:row>
      <xdr:rowOff>0</xdr:rowOff>
    </xdr:to>
    <xdr:grpSp>
      <xdr:nvGrpSpPr>
        <xdr:cNvPr id="3" name="2 Grupo"/>
        <xdr:cNvGrpSpPr/>
      </xdr:nvGrpSpPr>
      <xdr:grpSpPr>
        <a:xfrm>
          <a:off x="7149465" y="167640"/>
          <a:ext cx="9652635" cy="918210"/>
          <a:chOff x="1570631" y="175154"/>
          <a:chExt cx="6515100" cy="847725"/>
        </a:xfrm>
      </xdr:grpSpPr>
      <xdr:sp macro="" textlink="">
        <xdr:nvSpPr>
          <xdr:cNvPr id="4" name="Text Box 1"/>
          <xdr:cNvSpPr txBox="1">
            <a:spLocks noChangeArrowheads="1"/>
          </xdr:cNvSpPr>
        </xdr:nvSpPr>
        <xdr:spPr bwMode="auto">
          <a:xfrm>
            <a:off x="1570631" y="175154"/>
            <a:ext cx="6515100" cy="847725"/>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ES" sz="2400" b="1" i="0" strike="noStrike">
                <a:solidFill>
                  <a:srgbClr val="000000"/>
                </a:solidFill>
                <a:latin typeface="Arial"/>
                <a:cs typeface="Arial"/>
              </a:rPr>
              <a:t>Universidad Tecnológica de Cancún</a:t>
            </a:r>
            <a:r>
              <a:rPr lang="es-ES" sz="2400" b="1" i="0" strike="noStrike" baseline="0">
                <a:solidFill>
                  <a:srgbClr val="000000"/>
                </a:solidFill>
                <a:latin typeface="Arial"/>
                <a:cs typeface="Arial"/>
              </a:rPr>
              <a:t> </a:t>
            </a:r>
            <a:r>
              <a:rPr lang="es-ES" sz="1100" b="0" i="0" strike="noStrike">
                <a:solidFill>
                  <a:srgbClr val="000000"/>
                </a:solidFill>
                <a:latin typeface="Arial"/>
                <a:cs typeface="Arial"/>
              </a:rPr>
              <a:t>    </a:t>
            </a:r>
          </a:p>
          <a:p>
            <a:pPr algn="ctr" rtl="1">
              <a:defRPr sz="1000"/>
            </a:pPr>
            <a:r>
              <a:rPr lang="es-ES" sz="1100" b="0" i="0" strike="noStrike">
                <a:solidFill>
                  <a:srgbClr val="000000"/>
                </a:solidFill>
                <a:latin typeface="Arial"/>
                <a:cs typeface="Arial"/>
              </a:rPr>
              <a:t>ORGANISMO PÚBLICO DESCENTRALIZADO DEL GOBIERNO DEL ESTADO DE QUINTANA ROO</a:t>
            </a:r>
          </a:p>
          <a:p>
            <a:pPr algn="l" rtl="1">
              <a:defRPr sz="1000"/>
            </a:pPr>
            <a:endParaRPr lang="es-ES" sz="1000" b="0" i="0" strike="noStrike">
              <a:solidFill>
                <a:srgbClr val="000000"/>
              </a:solidFill>
              <a:latin typeface="Arial"/>
              <a:cs typeface="Arial"/>
            </a:endParaRPr>
          </a:p>
        </xdr:txBody>
      </xdr:sp>
      <xdr:cxnSp macro="">
        <xdr:nvCxnSpPr>
          <xdr:cNvPr id="5" name="4 Conector recto"/>
          <xdr:cNvCxnSpPr/>
        </xdr:nvCxnSpPr>
        <xdr:spPr>
          <a:xfrm flipV="1">
            <a:off x="1704534" y="502239"/>
            <a:ext cx="6362700" cy="1905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83820</xdr:colOff>
      <xdr:row>0</xdr:row>
      <xdr:rowOff>33796</xdr:rowOff>
    </xdr:from>
    <xdr:to>
      <xdr:col>3</xdr:col>
      <xdr:colOff>949235</xdr:colOff>
      <xdr:row>5</xdr:row>
      <xdr:rowOff>118509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3140" y="33796"/>
          <a:ext cx="2156460" cy="999113"/>
        </a:xfrm>
        <a:prstGeom prst="rect">
          <a:avLst/>
        </a:prstGeom>
      </xdr:spPr>
    </xdr:pic>
    <xdr:clientData/>
  </xdr:twoCellAnchor>
  <xdr:twoCellAnchor>
    <xdr:from>
      <xdr:col>6</xdr:col>
      <xdr:colOff>15240</xdr:colOff>
      <xdr:row>0</xdr:row>
      <xdr:rowOff>167640</xdr:rowOff>
    </xdr:from>
    <xdr:to>
      <xdr:col>14</xdr:col>
      <xdr:colOff>457200</xdr:colOff>
      <xdr:row>6</xdr:row>
      <xdr:rowOff>0</xdr:rowOff>
    </xdr:to>
    <xdr:grpSp>
      <xdr:nvGrpSpPr>
        <xdr:cNvPr id="3" name="2 Grupo"/>
        <xdr:cNvGrpSpPr/>
      </xdr:nvGrpSpPr>
      <xdr:grpSpPr>
        <a:xfrm>
          <a:off x="7787640" y="167640"/>
          <a:ext cx="7947660" cy="918210"/>
          <a:chOff x="1570631" y="175154"/>
          <a:chExt cx="6515100" cy="847725"/>
        </a:xfrm>
      </xdr:grpSpPr>
      <xdr:sp macro="" textlink="">
        <xdr:nvSpPr>
          <xdr:cNvPr id="4" name="Text Box 1"/>
          <xdr:cNvSpPr txBox="1">
            <a:spLocks noChangeArrowheads="1"/>
          </xdr:cNvSpPr>
        </xdr:nvSpPr>
        <xdr:spPr bwMode="auto">
          <a:xfrm>
            <a:off x="1570631" y="175154"/>
            <a:ext cx="6515100" cy="847725"/>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ES" sz="2400" b="1" i="0" strike="noStrike">
                <a:solidFill>
                  <a:srgbClr val="000000"/>
                </a:solidFill>
                <a:latin typeface="Arial"/>
                <a:cs typeface="Arial"/>
              </a:rPr>
              <a:t>Universidad Tecnológica de Cancún</a:t>
            </a:r>
            <a:r>
              <a:rPr lang="es-ES" sz="2400" b="1" i="0" strike="noStrike" baseline="0">
                <a:solidFill>
                  <a:srgbClr val="000000"/>
                </a:solidFill>
                <a:latin typeface="Arial"/>
                <a:cs typeface="Arial"/>
              </a:rPr>
              <a:t> </a:t>
            </a:r>
            <a:r>
              <a:rPr lang="es-ES" sz="1100" b="0" i="0" strike="noStrike">
                <a:solidFill>
                  <a:srgbClr val="000000"/>
                </a:solidFill>
                <a:latin typeface="Arial"/>
                <a:cs typeface="Arial"/>
              </a:rPr>
              <a:t>    </a:t>
            </a:r>
          </a:p>
          <a:p>
            <a:pPr algn="ctr" rtl="1">
              <a:defRPr sz="1000"/>
            </a:pPr>
            <a:r>
              <a:rPr lang="es-ES" sz="1100" b="0" i="0" strike="noStrike">
                <a:solidFill>
                  <a:srgbClr val="000000"/>
                </a:solidFill>
                <a:latin typeface="Arial"/>
                <a:cs typeface="Arial"/>
              </a:rPr>
              <a:t>ORGANISMO PÚBLICO DESCENTRALIZADO DEL GOBIERNO DEL ESTADO DE QUINTANA ROO</a:t>
            </a:r>
          </a:p>
          <a:p>
            <a:pPr algn="l" rtl="1">
              <a:defRPr sz="1000"/>
            </a:pPr>
            <a:endParaRPr lang="es-ES" sz="1000" b="0" i="0" strike="noStrike">
              <a:solidFill>
                <a:srgbClr val="000000"/>
              </a:solidFill>
              <a:latin typeface="Arial"/>
              <a:cs typeface="Arial"/>
            </a:endParaRPr>
          </a:p>
        </xdr:txBody>
      </xdr:sp>
      <xdr:cxnSp macro="">
        <xdr:nvCxnSpPr>
          <xdr:cNvPr id="5" name="4 Conector recto"/>
          <xdr:cNvCxnSpPr/>
        </xdr:nvCxnSpPr>
        <xdr:spPr>
          <a:xfrm flipV="1">
            <a:off x="1704534" y="502239"/>
            <a:ext cx="6362700" cy="1905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83820</xdr:colOff>
      <xdr:row>0</xdr:row>
      <xdr:rowOff>33796</xdr:rowOff>
    </xdr:from>
    <xdr:to>
      <xdr:col>3</xdr:col>
      <xdr:colOff>1150620</xdr:colOff>
      <xdr:row>5</xdr:row>
      <xdr:rowOff>118509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3140" y="33796"/>
          <a:ext cx="2156460" cy="999113"/>
        </a:xfrm>
        <a:prstGeom prst="rect">
          <a:avLst/>
        </a:prstGeom>
      </xdr:spPr>
    </xdr:pic>
    <xdr:clientData/>
  </xdr:twoCellAnchor>
  <xdr:twoCellAnchor>
    <xdr:from>
      <xdr:col>6</xdr:col>
      <xdr:colOff>15240</xdr:colOff>
      <xdr:row>0</xdr:row>
      <xdr:rowOff>167640</xdr:rowOff>
    </xdr:from>
    <xdr:to>
      <xdr:col>14</xdr:col>
      <xdr:colOff>457200</xdr:colOff>
      <xdr:row>6</xdr:row>
      <xdr:rowOff>0</xdr:rowOff>
    </xdr:to>
    <xdr:grpSp>
      <xdr:nvGrpSpPr>
        <xdr:cNvPr id="3" name="2 Grupo"/>
        <xdr:cNvGrpSpPr/>
      </xdr:nvGrpSpPr>
      <xdr:grpSpPr>
        <a:xfrm>
          <a:off x="8140065" y="167640"/>
          <a:ext cx="9214485" cy="918210"/>
          <a:chOff x="1570631" y="175154"/>
          <a:chExt cx="6515100" cy="847725"/>
        </a:xfrm>
      </xdr:grpSpPr>
      <xdr:sp macro="" textlink="">
        <xdr:nvSpPr>
          <xdr:cNvPr id="4" name="Text Box 1"/>
          <xdr:cNvSpPr txBox="1">
            <a:spLocks noChangeArrowheads="1"/>
          </xdr:cNvSpPr>
        </xdr:nvSpPr>
        <xdr:spPr bwMode="auto">
          <a:xfrm>
            <a:off x="1570631" y="175154"/>
            <a:ext cx="6515100" cy="847725"/>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ES" sz="2400" b="1" i="0" strike="noStrike">
                <a:solidFill>
                  <a:srgbClr val="000000"/>
                </a:solidFill>
                <a:latin typeface="Arial"/>
                <a:cs typeface="Arial"/>
              </a:rPr>
              <a:t>Universidad Tecnológica de Cancún</a:t>
            </a:r>
            <a:r>
              <a:rPr lang="es-ES" sz="2400" b="1" i="0" strike="noStrike" baseline="0">
                <a:solidFill>
                  <a:srgbClr val="000000"/>
                </a:solidFill>
                <a:latin typeface="Arial"/>
                <a:cs typeface="Arial"/>
              </a:rPr>
              <a:t> </a:t>
            </a:r>
            <a:r>
              <a:rPr lang="es-ES" sz="1100" b="0" i="0" strike="noStrike">
                <a:solidFill>
                  <a:srgbClr val="000000"/>
                </a:solidFill>
                <a:latin typeface="Arial"/>
                <a:cs typeface="Arial"/>
              </a:rPr>
              <a:t>    </a:t>
            </a:r>
          </a:p>
          <a:p>
            <a:pPr algn="ctr" rtl="1">
              <a:defRPr sz="1000"/>
            </a:pPr>
            <a:r>
              <a:rPr lang="es-ES" sz="1100" b="0" i="0" strike="noStrike">
                <a:solidFill>
                  <a:srgbClr val="000000"/>
                </a:solidFill>
                <a:latin typeface="Arial"/>
                <a:cs typeface="Arial"/>
              </a:rPr>
              <a:t>ORGANISMO PÚBLICO DESCENTRALIZADO DEL GOBIERNO DEL ESTADO DE QUINTANA ROO</a:t>
            </a:r>
          </a:p>
          <a:p>
            <a:pPr algn="l" rtl="1">
              <a:defRPr sz="1000"/>
            </a:pPr>
            <a:endParaRPr lang="es-ES" sz="1000" b="0" i="0" strike="noStrike">
              <a:solidFill>
                <a:srgbClr val="000000"/>
              </a:solidFill>
              <a:latin typeface="Arial"/>
              <a:cs typeface="Arial"/>
            </a:endParaRPr>
          </a:p>
        </xdr:txBody>
      </xdr:sp>
      <xdr:cxnSp macro="">
        <xdr:nvCxnSpPr>
          <xdr:cNvPr id="5" name="4 Conector recto"/>
          <xdr:cNvCxnSpPr/>
        </xdr:nvCxnSpPr>
        <xdr:spPr>
          <a:xfrm flipV="1">
            <a:off x="1704534" y="502239"/>
            <a:ext cx="6362700" cy="1905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J25" sqref="J25"/>
    </sheetView>
  </sheetViews>
  <sheetFormatPr baseColWidth="10" defaultRowHeight="14.4" x14ac:dyDescent="0.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7"/>
  <sheetViews>
    <sheetView topLeftCell="H1" zoomScale="80" zoomScaleNormal="80" workbookViewId="0"/>
  </sheetViews>
  <sheetFormatPr baseColWidth="10" defaultRowHeight="14.4" x14ac:dyDescent="0.3"/>
  <cols>
    <col min="1" max="1" width="15" customWidth="1"/>
    <col min="2" max="2" width="15.33203125" customWidth="1"/>
    <col min="3" max="3" width="16" customWidth="1"/>
    <col min="4" max="4" width="18.6640625" customWidth="1"/>
    <col min="5" max="5" width="14.44140625" customWidth="1"/>
    <col min="7" max="7" width="14.44140625" customWidth="1"/>
    <col min="9" max="9" width="14.6640625" customWidth="1"/>
    <col min="12" max="12" width="14.6640625" customWidth="1"/>
    <col min="14" max="14" width="13.88671875" customWidth="1"/>
    <col min="17" max="17" width="15.33203125" customWidth="1"/>
    <col min="19" max="19" width="15.21875" customWidth="1"/>
    <col min="21" max="21" width="2.5546875" customWidth="1"/>
    <col min="23" max="23" width="2.109375" customWidth="1"/>
    <col min="24" max="26" width="0" hidden="1" customWidth="1"/>
    <col min="27" max="27" width="2.6640625" hidden="1" customWidth="1"/>
    <col min="29" max="29" width="13.109375" customWidth="1"/>
    <col min="32" max="32" width="15.44140625" customWidth="1"/>
  </cols>
  <sheetData>
    <row r="1" spans="1:33" x14ac:dyDescent="0.3">
      <c r="V1" s="67"/>
    </row>
    <row r="2" spans="1:33" x14ac:dyDescent="0.3">
      <c r="V2" s="67"/>
    </row>
    <row r="3" spans="1:33" x14ac:dyDescent="0.3">
      <c r="V3" s="67"/>
    </row>
    <row r="4" spans="1:33" x14ac:dyDescent="0.3">
      <c r="V4" s="67"/>
    </row>
    <row r="5" spans="1:33" x14ac:dyDescent="0.3">
      <c r="V5" s="67"/>
    </row>
    <row r="6" spans="1:33" x14ac:dyDescent="0.3">
      <c r="V6" s="67"/>
    </row>
    <row r="7" spans="1:33" ht="23.4" x14ac:dyDescent="0.45">
      <c r="B7" s="202" t="s">
        <v>24</v>
      </c>
      <c r="C7" s="202"/>
      <c r="D7" s="202"/>
      <c r="E7" s="202"/>
      <c r="F7" s="202"/>
      <c r="G7" s="202"/>
      <c r="H7" s="202"/>
      <c r="I7" s="202"/>
      <c r="J7" s="202"/>
      <c r="K7" s="202"/>
      <c r="L7" s="202"/>
      <c r="M7" s="202"/>
      <c r="N7" s="202"/>
      <c r="O7" s="202"/>
      <c r="P7" s="202"/>
      <c r="Q7" s="202"/>
      <c r="R7" s="202"/>
      <c r="S7" s="202"/>
      <c r="T7" s="9"/>
      <c r="V7" s="67"/>
    </row>
    <row r="8" spans="1:33" x14ac:dyDescent="0.3">
      <c r="V8" s="67"/>
    </row>
    <row r="9" spans="1:33" x14ac:dyDescent="0.3">
      <c r="B9" s="2" t="s">
        <v>25</v>
      </c>
      <c r="C9" s="3" t="s">
        <v>228</v>
      </c>
      <c r="D9" s="4"/>
      <c r="F9" s="2" t="s">
        <v>229</v>
      </c>
      <c r="G9" s="2"/>
      <c r="H9" s="2"/>
      <c r="I9" s="3"/>
      <c r="J9" s="3"/>
      <c r="K9" s="4"/>
      <c r="V9" s="67"/>
      <c r="AB9" s="2" t="s">
        <v>230</v>
      </c>
      <c r="AD9" s="4"/>
      <c r="AE9" s="11"/>
      <c r="AF9" s="4"/>
    </row>
    <row r="10" spans="1:33" x14ac:dyDescent="0.3">
      <c r="V10" s="67"/>
    </row>
    <row r="11" spans="1:33" ht="15.6" x14ac:dyDescent="0.3">
      <c r="A11" s="201" t="s">
        <v>237</v>
      </c>
      <c r="B11" s="201" t="s">
        <v>14</v>
      </c>
      <c r="C11" s="203" t="s">
        <v>0</v>
      </c>
      <c r="D11" s="204" t="s">
        <v>21</v>
      </c>
      <c r="E11" s="204"/>
      <c r="F11" s="205" t="s">
        <v>15</v>
      </c>
      <c r="G11" s="205"/>
      <c r="H11" s="205"/>
      <c r="I11" s="205"/>
      <c r="J11" s="205"/>
      <c r="K11" s="206" t="s">
        <v>19</v>
      </c>
      <c r="L11" s="206"/>
      <c r="M11" s="199" t="s">
        <v>16</v>
      </c>
      <c r="N11" s="199"/>
      <c r="O11" s="199"/>
      <c r="P11" s="200" t="s">
        <v>17</v>
      </c>
      <c r="Q11" s="200"/>
      <c r="R11" s="207" t="s">
        <v>23</v>
      </c>
      <c r="S11" s="207"/>
      <c r="T11" s="207"/>
      <c r="U11" s="10"/>
      <c r="V11" s="68" t="s">
        <v>231</v>
      </c>
      <c r="W11" s="10"/>
      <c r="X11" s="197" t="s">
        <v>232</v>
      </c>
      <c r="Y11" s="198"/>
      <c r="Z11" s="198"/>
      <c r="AA11" s="10"/>
      <c r="AB11" s="199" t="s">
        <v>16</v>
      </c>
      <c r="AC11" s="199"/>
      <c r="AD11" s="199"/>
      <c r="AE11" s="200" t="s">
        <v>17</v>
      </c>
      <c r="AF11" s="200"/>
      <c r="AG11" s="10"/>
    </row>
    <row r="12" spans="1:33" ht="46.8" x14ac:dyDescent="0.3">
      <c r="A12" s="201"/>
      <c r="B12" s="201"/>
      <c r="C12" s="203"/>
      <c r="D12" s="61" t="s">
        <v>18</v>
      </c>
      <c r="E12" s="61" t="s">
        <v>1</v>
      </c>
      <c r="F12" s="61" t="s">
        <v>2</v>
      </c>
      <c r="G12" s="61" t="s">
        <v>3</v>
      </c>
      <c r="H12" s="61" t="s">
        <v>4</v>
      </c>
      <c r="I12" s="61" t="s">
        <v>3</v>
      </c>
      <c r="J12" s="61" t="s">
        <v>5</v>
      </c>
      <c r="K12" s="61" t="s">
        <v>22</v>
      </c>
      <c r="L12" s="61" t="s">
        <v>20</v>
      </c>
      <c r="M12" s="61" t="s">
        <v>6</v>
      </c>
      <c r="N12" s="61" t="s">
        <v>7</v>
      </c>
      <c r="O12" s="61" t="s">
        <v>8</v>
      </c>
      <c r="P12" s="61" t="s">
        <v>9</v>
      </c>
      <c r="Q12" s="61" t="s">
        <v>10</v>
      </c>
      <c r="R12" s="61" t="s">
        <v>11</v>
      </c>
      <c r="S12" s="61" t="s">
        <v>12</v>
      </c>
      <c r="T12" s="61" t="s">
        <v>13</v>
      </c>
      <c r="U12" s="1"/>
      <c r="V12" s="69" t="s">
        <v>233</v>
      </c>
      <c r="W12" s="1"/>
      <c r="X12" s="70" t="s">
        <v>234</v>
      </c>
      <c r="Y12" s="71" t="s">
        <v>235</v>
      </c>
      <c r="Z12" s="71" t="s">
        <v>236</v>
      </c>
      <c r="AA12" s="1"/>
      <c r="AB12" s="61" t="s">
        <v>6</v>
      </c>
      <c r="AC12" s="61" t="s">
        <v>7</v>
      </c>
      <c r="AD12" s="61" t="s">
        <v>8</v>
      </c>
      <c r="AE12" s="61" t="s">
        <v>9</v>
      </c>
      <c r="AF12" s="61" t="s">
        <v>10</v>
      </c>
      <c r="AG12" s="1"/>
    </row>
    <row r="13" spans="1:33" x14ac:dyDescent="0.3">
      <c r="A13" s="75"/>
      <c r="B13" s="59"/>
      <c r="C13" s="59"/>
      <c r="D13" s="59"/>
      <c r="E13" s="59"/>
      <c r="F13" s="60"/>
      <c r="G13" s="60"/>
      <c r="H13" s="60"/>
      <c r="I13" s="60"/>
      <c r="J13" s="92"/>
      <c r="K13" s="92"/>
      <c r="L13" s="92"/>
      <c r="M13" s="91"/>
      <c r="N13" s="92"/>
      <c r="O13" s="92"/>
      <c r="P13" s="92"/>
      <c r="Q13" s="92"/>
      <c r="R13" s="59"/>
      <c r="S13" s="60"/>
      <c r="T13" s="60"/>
      <c r="U13" s="5"/>
      <c r="V13" s="62"/>
      <c r="W13" s="5"/>
      <c r="X13" s="72"/>
      <c r="Y13" s="73"/>
      <c r="Z13" s="73"/>
      <c r="AA13" s="5"/>
      <c r="AB13" s="91"/>
      <c r="AC13" s="91"/>
      <c r="AD13" s="91"/>
      <c r="AE13" s="91"/>
      <c r="AF13" s="92"/>
      <c r="AG13" s="5"/>
    </row>
    <row r="14" spans="1:33" x14ac:dyDescent="0.3">
      <c r="V14" s="67"/>
    </row>
    <row r="15" spans="1:33" x14ac:dyDescent="0.3">
      <c r="V15" s="67"/>
      <c r="X15" s="74"/>
    </row>
    <row r="16" spans="1:33" x14ac:dyDescent="0.3">
      <c r="V16" s="67"/>
    </row>
    <row r="17" spans="2:24" x14ac:dyDescent="0.3">
      <c r="B17" s="195" t="s">
        <v>30</v>
      </c>
      <c r="C17" s="195"/>
      <c r="D17" s="14" t="s">
        <v>29</v>
      </c>
      <c r="E17" s="196" t="s">
        <v>28</v>
      </c>
      <c r="F17" s="196"/>
      <c r="V17" s="67"/>
      <c r="X17" s="74"/>
    </row>
  </sheetData>
  <mergeCells count="15">
    <mergeCell ref="A11:A12"/>
    <mergeCell ref="B7:S7"/>
    <mergeCell ref="B11:B12"/>
    <mergeCell ref="C11:C12"/>
    <mergeCell ref="D11:E11"/>
    <mergeCell ref="F11:J11"/>
    <mergeCell ref="K11:L11"/>
    <mergeCell ref="M11:O11"/>
    <mergeCell ref="P11:Q11"/>
    <mergeCell ref="R11:T11"/>
    <mergeCell ref="B17:C17"/>
    <mergeCell ref="E17:F17"/>
    <mergeCell ref="X11:Z11"/>
    <mergeCell ref="AB11:AD11"/>
    <mergeCell ref="AE11:AF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7"/>
  <sheetViews>
    <sheetView topLeftCell="H11" zoomScale="70" zoomScaleNormal="70" workbookViewId="0">
      <selection activeCell="AB29" sqref="AB29"/>
    </sheetView>
  </sheetViews>
  <sheetFormatPr baseColWidth="10" defaultRowHeight="14.4" x14ac:dyDescent="0.3"/>
  <cols>
    <col min="1" max="1" width="18.109375" customWidth="1"/>
    <col min="2" max="2" width="21.44140625" customWidth="1"/>
    <col min="3" max="3" width="23.77734375" customWidth="1"/>
    <col min="4" max="4" width="29.6640625" customWidth="1"/>
    <col min="5" max="5" width="16.88671875" customWidth="1"/>
    <col min="7" max="7" width="13" customWidth="1"/>
    <col min="9" max="9" width="13.109375" customWidth="1"/>
    <col min="10" max="10" width="12.88671875" customWidth="1"/>
    <col min="11" max="11" width="26.88671875" customWidth="1"/>
    <col min="12" max="12" width="16.109375" customWidth="1"/>
    <col min="13" max="13" width="15.21875" customWidth="1"/>
    <col min="14" max="14" width="14.5546875" customWidth="1"/>
    <col min="17" max="17" width="15.33203125" customWidth="1"/>
    <col min="18" max="18" width="29.6640625" customWidth="1"/>
    <col min="19" max="19" width="17.44140625" customWidth="1"/>
    <col min="20" max="20" width="16.88671875" customWidth="1"/>
    <col min="21" max="21" width="1.88671875" customWidth="1"/>
    <col min="22" max="22" width="11" customWidth="1"/>
    <col min="23" max="23" width="2.6640625" customWidth="1"/>
    <col min="25" max="25" width="13" customWidth="1"/>
    <col min="28" max="28" width="15.33203125" customWidth="1"/>
  </cols>
  <sheetData>
    <row r="1" spans="1:28" x14ac:dyDescent="0.3">
      <c r="R1" s="21"/>
    </row>
    <row r="2" spans="1:28" x14ac:dyDescent="0.3">
      <c r="R2" s="21"/>
    </row>
    <row r="3" spans="1:28" x14ac:dyDescent="0.3">
      <c r="R3" s="21"/>
    </row>
    <row r="4" spans="1:28" x14ac:dyDescent="0.3">
      <c r="R4" s="21"/>
    </row>
    <row r="5" spans="1:28" x14ac:dyDescent="0.3">
      <c r="R5" s="21"/>
    </row>
    <row r="6" spans="1:28" x14ac:dyDescent="0.3">
      <c r="R6" s="21"/>
    </row>
    <row r="7" spans="1:28" ht="23.4" x14ac:dyDescent="0.45">
      <c r="B7" s="202" t="s">
        <v>24</v>
      </c>
      <c r="C7" s="202"/>
      <c r="D7" s="202"/>
      <c r="E7" s="202"/>
      <c r="F7" s="202"/>
      <c r="G7" s="202"/>
      <c r="H7" s="202"/>
      <c r="I7" s="202"/>
      <c r="J7" s="202"/>
      <c r="K7" s="202"/>
      <c r="L7" s="202"/>
      <c r="M7" s="202"/>
      <c r="N7" s="202"/>
      <c r="O7" s="202"/>
      <c r="P7" s="202"/>
      <c r="Q7" s="202"/>
      <c r="R7" s="202"/>
      <c r="S7" s="202"/>
      <c r="T7" s="9"/>
      <c r="U7" s="9"/>
      <c r="V7" s="9"/>
    </row>
    <row r="8" spans="1:28" x14ac:dyDescent="0.3">
      <c r="R8" s="21"/>
    </row>
    <row r="9" spans="1:28" ht="19.8" customHeight="1" x14ac:dyDescent="0.3">
      <c r="B9" s="2" t="s">
        <v>25</v>
      </c>
      <c r="C9" s="3" t="s">
        <v>188</v>
      </c>
      <c r="D9" s="4"/>
      <c r="E9" s="4"/>
      <c r="F9" s="3"/>
      <c r="G9" s="3"/>
      <c r="H9" s="3"/>
      <c r="I9" s="3"/>
      <c r="J9" s="3"/>
      <c r="K9" s="4"/>
      <c r="L9" s="4"/>
      <c r="M9" s="4"/>
      <c r="N9" s="4"/>
      <c r="O9" s="4"/>
      <c r="R9" s="21"/>
      <c r="X9" s="2" t="s">
        <v>26</v>
      </c>
      <c r="Z9" s="6"/>
      <c r="AA9" s="11"/>
      <c r="AB9" s="4"/>
    </row>
    <row r="10" spans="1:28" x14ac:dyDescent="0.3">
      <c r="R10" s="21"/>
    </row>
    <row r="11" spans="1:28" ht="15.6" x14ac:dyDescent="0.3">
      <c r="A11" s="201" t="s">
        <v>27</v>
      </c>
      <c r="B11" s="201" t="s">
        <v>14</v>
      </c>
      <c r="C11" s="203" t="s">
        <v>0</v>
      </c>
      <c r="D11" s="208" t="s">
        <v>21</v>
      </c>
      <c r="E11" s="208"/>
      <c r="F11" s="205" t="s">
        <v>15</v>
      </c>
      <c r="G11" s="205"/>
      <c r="H11" s="205"/>
      <c r="I11" s="205"/>
      <c r="J11" s="205"/>
      <c r="K11" s="206" t="s">
        <v>19</v>
      </c>
      <c r="L11" s="206"/>
      <c r="M11" s="199" t="s">
        <v>16</v>
      </c>
      <c r="N11" s="199"/>
      <c r="O11" s="199"/>
      <c r="P11" s="200" t="s">
        <v>17</v>
      </c>
      <c r="Q11" s="200"/>
      <c r="R11" s="207" t="s">
        <v>23</v>
      </c>
      <c r="S11" s="207"/>
      <c r="T11" s="207"/>
      <c r="U11" s="107"/>
      <c r="V11" s="68" t="s">
        <v>231</v>
      </c>
      <c r="X11" s="199" t="s">
        <v>16</v>
      </c>
      <c r="Y11" s="199"/>
      <c r="Z11" s="199"/>
      <c r="AA11" s="200" t="s">
        <v>17</v>
      </c>
      <c r="AB11" s="200"/>
    </row>
    <row r="12" spans="1:28" ht="46.8" x14ac:dyDescent="0.3">
      <c r="A12" s="201"/>
      <c r="B12" s="201"/>
      <c r="C12" s="203"/>
      <c r="D12" s="20" t="s">
        <v>18</v>
      </c>
      <c r="E12" s="20" t="s">
        <v>1</v>
      </c>
      <c r="F12" s="20" t="s">
        <v>2</v>
      </c>
      <c r="G12" s="20" t="s">
        <v>3</v>
      </c>
      <c r="H12" s="20" t="s">
        <v>4</v>
      </c>
      <c r="I12" s="20" t="s">
        <v>3</v>
      </c>
      <c r="J12" s="20" t="s">
        <v>5</v>
      </c>
      <c r="K12" s="20" t="s">
        <v>22</v>
      </c>
      <c r="L12" s="20" t="s">
        <v>20</v>
      </c>
      <c r="M12" s="20" t="s">
        <v>6</v>
      </c>
      <c r="N12" s="20" t="s">
        <v>7</v>
      </c>
      <c r="O12" s="20" t="s">
        <v>8</v>
      </c>
      <c r="P12" s="20" t="s">
        <v>9</v>
      </c>
      <c r="Q12" s="20" t="s">
        <v>10</v>
      </c>
      <c r="R12" s="36" t="s">
        <v>11</v>
      </c>
      <c r="S12" s="20" t="s">
        <v>12</v>
      </c>
      <c r="T12" s="20" t="s">
        <v>13</v>
      </c>
      <c r="U12" s="108"/>
      <c r="V12" s="69" t="s">
        <v>233</v>
      </c>
      <c r="X12" s="36" t="s">
        <v>6</v>
      </c>
      <c r="Y12" s="36" t="s">
        <v>7</v>
      </c>
      <c r="Z12" s="36" t="s">
        <v>8</v>
      </c>
      <c r="AA12" s="36" t="s">
        <v>9</v>
      </c>
      <c r="AB12" s="36" t="s">
        <v>10</v>
      </c>
    </row>
    <row r="13" spans="1:28" ht="78" customHeight="1" x14ac:dyDescent="0.3">
      <c r="A13" s="240">
        <v>44592</v>
      </c>
      <c r="B13" s="211" t="s">
        <v>178</v>
      </c>
      <c r="C13" s="211" t="s">
        <v>179</v>
      </c>
      <c r="D13" s="211" t="s">
        <v>265</v>
      </c>
      <c r="E13" s="211" t="s">
        <v>111</v>
      </c>
      <c r="F13" s="218" t="s">
        <v>150</v>
      </c>
      <c r="G13" s="218">
        <v>3</v>
      </c>
      <c r="H13" s="218" t="s">
        <v>69</v>
      </c>
      <c r="I13" s="218">
        <v>10</v>
      </c>
      <c r="J13" s="243" t="s">
        <v>151</v>
      </c>
      <c r="K13" s="211" t="s">
        <v>185</v>
      </c>
      <c r="L13" s="211" t="s">
        <v>71</v>
      </c>
      <c r="M13" s="218" t="s">
        <v>175</v>
      </c>
      <c r="N13" s="211" t="s">
        <v>180</v>
      </c>
      <c r="O13" s="211" t="s">
        <v>167</v>
      </c>
      <c r="P13" s="211">
        <v>15</v>
      </c>
      <c r="Q13" s="214" t="s">
        <v>69</v>
      </c>
      <c r="R13" s="35" t="s">
        <v>182</v>
      </c>
      <c r="S13" s="38" t="s">
        <v>186</v>
      </c>
      <c r="T13" s="80">
        <v>44681</v>
      </c>
      <c r="U13" s="103"/>
      <c r="V13" s="193" t="s">
        <v>395</v>
      </c>
      <c r="X13" s="234" t="s">
        <v>85</v>
      </c>
      <c r="Y13" s="234" t="s">
        <v>250</v>
      </c>
      <c r="Z13" s="234" t="s">
        <v>87</v>
      </c>
      <c r="AA13" s="237">
        <f>15/4</f>
        <v>3.75</v>
      </c>
      <c r="AB13" s="229" t="s">
        <v>51</v>
      </c>
    </row>
    <row r="14" spans="1:28" ht="89.4" customHeight="1" x14ac:dyDescent="0.3">
      <c r="A14" s="241"/>
      <c r="B14" s="212"/>
      <c r="C14" s="212"/>
      <c r="D14" s="212"/>
      <c r="E14" s="212"/>
      <c r="F14" s="219"/>
      <c r="G14" s="219"/>
      <c r="H14" s="219"/>
      <c r="I14" s="219"/>
      <c r="J14" s="244"/>
      <c r="K14" s="212"/>
      <c r="L14" s="212"/>
      <c r="M14" s="219"/>
      <c r="N14" s="212"/>
      <c r="O14" s="212"/>
      <c r="P14" s="212"/>
      <c r="Q14" s="215"/>
      <c r="R14" s="35" t="s">
        <v>183</v>
      </c>
      <c r="S14" s="38" t="s">
        <v>186</v>
      </c>
      <c r="T14" s="80">
        <v>45015</v>
      </c>
      <c r="U14" s="103"/>
      <c r="V14" s="194" t="s">
        <v>368</v>
      </c>
      <c r="X14" s="235"/>
      <c r="Y14" s="235"/>
      <c r="Z14" s="235"/>
      <c r="AA14" s="238"/>
      <c r="AB14" s="230"/>
    </row>
    <row r="15" spans="1:28" ht="90.6" customHeight="1" x14ac:dyDescent="0.3">
      <c r="A15" s="241"/>
      <c r="B15" s="212"/>
      <c r="C15" s="212"/>
      <c r="D15" s="212"/>
      <c r="E15" s="212"/>
      <c r="F15" s="219"/>
      <c r="G15" s="219"/>
      <c r="H15" s="219"/>
      <c r="I15" s="219"/>
      <c r="J15" s="244"/>
      <c r="K15" s="212"/>
      <c r="L15" s="212"/>
      <c r="M15" s="219"/>
      <c r="N15" s="212"/>
      <c r="O15" s="212"/>
      <c r="P15" s="212"/>
      <c r="Q15" s="215"/>
      <c r="R15" s="35" t="s">
        <v>184</v>
      </c>
      <c r="S15" s="38" t="s">
        <v>181</v>
      </c>
      <c r="T15" s="80">
        <v>44593</v>
      </c>
      <c r="U15" s="103"/>
      <c r="V15" s="194" t="s">
        <v>368</v>
      </c>
      <c r="X15" s="235"/>
      <c r="Y15" s="235"/>
      <c r="Z15" s="235"/>
      <c r="AA15" s="238"/>
      <c r="AB15" s="230"/>
    </row>
    <row r="16" spans="1:28" ht="78" customHeight="1" x14ac:dyDescent="0.3">
      <c r="A16" s="242"/>
      <c r="B16" s="213"/>
      <c r="C16" s="213"/>
      <c r="D16" s="213"/>
      <c r="E16" s="213"/>
      <c r="F16" s="220"/>
      <c r="G16" s="220"/>
      <c r="H16" s="220"/>
      <c r="I16" s="220"/>
      <c r="J16" s="245"/>
      <c r="K16" s="213"/>
      <c r="L16" s="213"/>
      <c r="M16" s="220"/>
      <c r="N16" s="213"/>
      <c r="O16" s="213"/>
      <c r="P16" s="213"/>
      <c r="Q16" s="216"/>
      <c r="R16" s="35" t="s">
        <v>187</v>
      </c>
      <c r="S16" s="38" t="s">
        <v>181</v>
      </c>
      <c r="T16" s="80">
        <v>44681</v>
      </c>
      <c r="U16" s="103"/>
      <c r="V16" s="194" t="s">
        <v>368</v>
      </c>
      <c r="X16" s="236"/>
      <c r="Y16" s="236"/>
      <c r="Z16" s="236"/>
      <c r="AA16" s="239"/>
      <c r="AB16" s="231"/>
    </row>
    <row r="17" spans="1:28" ht="15.6" x14ac:dyDescent="0.3">
      <c r="A17" s="36"/>
      <c r="B17" s="36"/>
      <c r="C17" s="37"/>
      <c r="D17" s="36"/>
      <c r="E17" s="36"/>
      <c r="F17" s="36"/>
      <c r="G17" s="36"/>
      <c r="H17" s="36"/>
      <c r="I17" s="36"/>
      <c r="J17" s="36"/>
      <c r="K17" s="36"/>
      <c r="L17" s="36"/>
      <c r="M17" s="36"/>
      <c r="N17" s="36"/>
      <c r="O17" s="36"/>
      <c r="P17" s="36"/>
      <c r="Q17" s="36"/>
      <c r="R17" s="22"/>
      <c r="S17" s="40"/>
      <c r="T17" s="40"/>
      <c r="U17" s="102"/>
      <c r="V17" s="87"/>
      <c r="X17" s="56"/>
      <c r="Y17" s="56"/>
      <c r="Z17" s="56"/>
      <c r="AA17" s="56"/>
      <c r="AB17" s="57"/>
    </row>
    <row r="18" spans="1:28" ht="81.599999999999994" customHeight="1" x14ac:dyDescent="0.3">
      <c r="A18" s="209">
        <v>44595</v>
      </c>
      <c r="B18" s="210" t="s">
        <v>92</v>
      </c>
      <c r="C18" s="210" t="s">
        <v>80</v>
      </c>
      <c r="D18" s="210" t="s">
        <v>81</v>
      </c>
      <c r="E18" s="210" t="s">
        <v>82</v>
      </c>
      <c r="F18" s="217" t="s">
        <v>47</v>
      </c>
      <c r="G18" s="217">
        <v>1</v>
      </c>
      <c r="H18" s="217" t="s">
        <v>83</v>
      </c>
      <c r="I18" s="217">
        <v>20</v>
      </c>
      <c r="J18" s="221" t="s">
        <v>70</v>
      </c>
      <c r="K18" s="210" t="s">
        <v>84</v>
      </c>
      <c r="L18" s="210" t="s">
        <v>35</v>
      </c>
      <c r="M18" s="217" t="s">
        <v>85</v>
      </c>
      <c r="N18" s="210" t="s">
        <v>86</v>
      </c>
      <c r="O18" s="210" t="s">
        <v>87</v>
      </c>
      <c r="P18" s="210">
        <v>5</v>
      </c>
      <c r="Q18" s="222" t="s">
        <v>37</v>
      </c>
      <c r="R18" s="35" t="s">
        <v>88</v>
      </c>
      <c r="S18" s="90" t="s">
        <v>288</v>
      </c>
      <c r="T18" s="90" t="s">
        <v>89</v>
      </c>
      <c r="U18" s="104"/>
      <c r="V18" s="193" t="s">
        <v>368</v>
      </c>
      <c r="X18" s="232" t="s">
        <v>175</v>
      </c>
      <c r="Y18" s="232" t="s">
        <v>356</v>
      </c>
      <c r="Z18" s="232" t="s">
        <v>167</v>
      </c>
      <c r="AA18" s="232">
        <f>P18/2</f>
        <v>2.5</v>
      </c>
      <c r="AB18" s="233" t="s">
        <v>51</v>
      </c>
    </row>
    <row r="19" spans="1:28" ht="79.2" customHeight="1" x14ac:dyDescent="0.3">
      <c r="A19" s="209"/>
      <c r="B19" s="210"/>
      <c r="C19" s="210"/>
      <c r="D19" s="210"/>
      <c r="E19" s="210"/>
      <c r="F19" s="217"/>
      <c r="G19" s="217"/>
      <c r="H19" s="217"/>
      <c r="I19" s="217"/>
      <c r="J19" s="221"/>
      <c r="K19" s="210"/>
      <c r="L19" s="210"/>
      <c r="M19" s="217"/>
      <c r="N19" s="210"/>
      <c r="O19" s="210"/>
      <c r="P19" s="210"/>
      <c r="Q19" s="222"/>
      <c r="R19" s="39" t="s">
        <v>90</v>
      </c>
      <c r="S19" s="90" t="s">
        <v>288</v>
      </c>
      <c r="T19" s="90" t="s">
        <v>89</v>
      </c>
      <c r="U19" s="104"/>
      <c r="V19" s="193" t="s">
        <v>368</v>
      </c>
      <c r="X19" s="232"/>
      <c r="Y19" s="232"/>
      <c r="Z19" s="232"/>
      <c r="AA19" s="232"/>
      <c r="AB19" s="233"/>
    </row>
    <row r="20" spans="1:28" ht="112.2" customHeight="1" x14ac:dyDescent="0.3">
      <c r="A20" s="209"/>
      <c r="B20" s="210"/>
      <c r="C20" s="210"/>
      <c r="D20" s="210"/>
      <c r="E20" s="210"/>
      <c r="F20" s="217"/>
      <c r="G20" s="217"/>
      <c r="H20" s="217"/>
      <c r="I20" s="217"/>
      <c r="J20" s="221"/>
      <c r="K20" s="210"/>
      <c r="L20" s="210"/>
      <c r="M20" s="217"/>
      <c r="N20" s="210"/>
      <c r="O20" s="210"/>
      <c r="P20" s="210"/>
      <c r="Q20" s="222"/>
      <c r="R20" s="39" t="s">
        <v>91</v>
      </c>
      <c r="S20" s="90" t="s">
        <v>288</v>
      </c>
      <c r="T20" s="90" t="s">
        <v>89</v>
      </c>
      <c r="U20" s="104"/>
      <c r="V20" s="193" t="s">
        <v>368</v>
      </c>
      <c r="X20" s="232"/>
      <c r="Y20" s="232"/>
      <c r="Z20" s="232"/>
      <c r="AA20" s="232"/>
      <c r="AB20" s="233"/>
    </row>
    <row r="21" spans="1:28" x14ac:dyDescent="0.3">
      <c r="A21" s="18"/>
      <c r="B21" s="18"/>
      <c r="C21" s="18"/>
      <c r="D21" s="18"/>
      <c r="E21" s="18"/>
      <c r="F21" s="18"/>
      <c r="G21" s="18"/>
      <c r="H21" s="18"/>
      <c r="I21" s="18"/>
      <c r="J21" s="18"/>
      <c r="K21" s="18"/>
      <c r="L21" s="18"/>
      <c r="M21" s="18"/>
      <c r="N21" s="18"/>
      <c r="O21" s="18"/>
      <c r="P21" s="18"/>
      <c r="Q21" s="18"/>
      <c r="R21" s="100"/>
      <c r="S21" s="18"/>
      <c r="T21" s="18"/>
      <c r="U21" s="18"/>
      <c r="V21" s="33"/>
      <c r="X21" s="57"/>
      <c r="Y21" s="57"/>
      <c r="Z21" s="57"/>
      <c r="AA21" s="56"/>
      <c r="AB21" s="57"/>
    </row>
    <row r="22" spans="1:28" ht="86.4" customHeight="1" x14ac:dyDescent="0.3">
      <c r="A22" s="246">
        <v>44562</v>
      </c>
      <c r="B22" s="211" t="s">
        <v>277</v>
      </c>
      <c r="C22" s="211" t="s">
        <v>291</v>
      </c>
      <c r="D22" s="211" t="s">
        <v>278</v>
      </c>
      <c r="E22" s="211" t="s">
        <v>287</v>
      </c>
      <c r="F22" s="218" t="s">
        <v>150</v>
      </c>
      <c r="G22" s="218">
        <v>3</v>
      </c>
      <c r="H22" s="218" t="s">
        <v>69</v>
      </c>
      <c r="I22" s="218">
        <v>10</v>
      </c>
      <c r="J22" s="214" t="s">
        <v>279</v>
      </c>
      <c r="K22" s="211" t="s">
        <v>280</v>
      </c>
      <c r="L22" s="211" t="s">
        <v>35</v>
      </c>
      <c r="M22" s="218" t="s">
        <v>85</v>
      </c>
      <c r="N22" s="211" t="s">
        <v>207</v>
      </c>
      <c r="O22" s="211" t="s">
        <v>214</v>
      </c>
      <c r="P22" s="211">
        <v>10</v>
      </c>
      <c r="Q22" s="214" t="s">
        <v>69</v>
      </c>
      <c r="R22" s="85" t="s">
        <v>281</v>
      </c>
      <c r="S22" s="85" t="s">
        <v>289</v>
      </c>
      <c r="T22" s="85" t="s">
        <v>282</v>
      </c>
      <c r="U22" s="105"/>
      <c r="V22" s="193" t="s">
        <v>368</v>
      </c>
      <c r="X22" s="223" t="s">
        <v>376</v>
      </c>
      <c r="Y22" s="223" t="s">
        <v>377</v>
      </c>
      <c r="Z22" s="223" t="s">
        <v>214</v>
      </c>
      <c r="AA22" s="226">
        <f>10/3</f>
        <v>3.3333333333333335</v>
      </c>
      <c r="AB22" s="229" t="s">
        <v>51</v>
      </c>
    </row>
    <row r="23" spans="1:28" ht="72" customHeight="1" x14ac:dyDescent="0.3">
      <c r="A23" s="247"/>
      <c r="B23" s="212"/>
      <c r="C23" s="212"/>
      <c r="D23" s="212"/>
      <c r="E23" s="212"/>
      <c r="F23" s="219"/>
      <c r="G23" s="219"/>
      <c r="H23" s="219"/>
      <c r="I23" s="219"/>
      <c r="J23" s="215"/>
      <c r="K23" s="212"/>
      <c r="L23" s="212"/>
      <c r="M23" s="219"/>
      <c r="N23" s="212"/>
      <c r="O23" s="212"/>
      <c r="P23" s="212"/>
      <c r="Q23" s="215"/>
      <c r="R23" s="86" t="s">
        <v>283</v>
      </c>
      <c r="S23" s="93" t="s">
        <v>290</v>
      </c>
      <c r="T23" s="148" t="s">
        <v>375</v>
      </c>
      <c r="U23" s="106"/>
      <c r="V23" s="193" t="s">
        <v>368</v>
      </c>
      <c r="X23" s="224"/>
      <c r="Y23" s="224"/>
      <c r="Z23" s="224"/>
      <c r="AA23" s="227"/>
      <c r="AB23" s="230"/>
    </row>
    <row r="24" spans="1:28" ht="68.400000000000006" customHeight="1" x14ac:dyDescent="0.3">
      <c r="A24" s="248"/>
      <c r="B24" s="213"/>
      <c r="C24" s="213"/>
      <c r="D24" s="213"/>
      <c r="E24" s="213"/>
      <c r="F24" s="220"/>
      <c r="G24" s="220"/>
      <c r="H24" s="220"/>
      <c r="I24" s="220"/>
      <c r="J24" s="216"/>
      <c r="K24" s="213"/>
      <c r="L24" s="213"/>
      <c r="M24" s="220"/>
      <c r="N24" s="213"/>
      <c r="O24" s="213"/>
      <c r="P24" s="213"/>
      <c r="Q24" s="216"/>
      <c r="R24" s="86" t="s">
        <v>284</v>
      </c>
      <c r="S24" s="86" t="s">
        <v>285</v>
      </c>
      <c r="T24" s="86" t="s">
        <v>286</v>
      </c>
      <c r="U24" s="106"/>
      <c r="V24" s="193" t="s">
        <v>368</v>
      </c>
      <c r="X24" s="225"/>
      <c r="Y24" s="225"/>
      <c r="Z24" s="225"/>
      <c r="AA24" s="228"/>
      <c r="AB24" s="231"/>
    </row>
    <row r="25" spans="1:28" x14ac:dyDescent="0.3">
      <c r="R25" s="21"/>
      <c r="X25" s="98"/>
      <c r="Y25" s="98"/>
      <c r="Z25" s="98"/>
      <c r="AA25" s="99"/>
      <c r="AB25" s="98"/>
    </row>
    <row r="26" spans="1:28" x14ac:dyDescent="0.3">
      <c r="D26">
        <v>3</v>
      </c>
      <c r="R26" s="21">
        <v>10</v>
      </c>
      <c r="X26" s="98"/>
      <c r="Y26" s="98"/>
      <c r="Z26" s="98"/>
      <c r="AA26" s="99"/>
      <c r="AB26" s="98">
        <v>3</v>
      </c>
    </row>
    <row r="27" spans="1:28" x14ac:dyDescent="0.3">
      <c r="R27" s="21"/>
      <c r="X27" s="98"/>
      <c r="Y27" s="98"/>
      <c r="Z27" s="98"/>
      <c r="AA27" s="99"/>
      <c r="AB27" s="98"/>
    </row>
    <row r="28" spans="1:28" x14ac:dyDescent="0.3">
      <c r="R28" s="21"/>
      <c r="X28" s="98"/>
      <c r="Y28" s="98"/>
      <c r="Z28" s="98"/>
      <c r="AA28" s="99"/>
      <c r="AB28" s="98"/>
    </row>
    <row r="29" spans="1:28" x14ac:dyDescent="0.3">
      <c r="R29" s="21"/>
      <c r="X29" s="98"/>
      <c r="Y29" s="98"/>
      <c r="Z29" s="98"/>
      <c r="AA29" s="99"/>
      <c r="AB29" s="98"/>
    </row>
    <row r="30" spans="1:28" x14ac:dyDescent="0.3">
      <c r="R30" s="21"/>
      <c r="X30" s="149"/>
      <c r="Y30" s="150"/>
      <c r="Z30" s="150"/>
      <c r="AA30" s="149"/>
      <c r="AB30" s="151"/>
    </row>
    <row r="31" spans="1:28" x14ac:dyDescent="0.3">
      <c r="R31" s="21"/>
      <c r="X31" s="149"/>
      <c r="Y31" s="150"/>
      <c r="Z31" s="150"/>
      <c r="AA31" s="149"/>
      <c r="AB31" s="151"/>
    </row>
    <row r="32" spans="1:28" x14ac:dyDescent="0.3">
      <c r="R32" s="21"/>
      <c r="X32" s="98"/>
      <c r="Y32" s="98"/>
      <c r="Z32" s="98"/>
      <c r="AA32" s="99"/>
      <c r="AB32" s="98"/>
    </row>
    <row r="33" spans="2:18" x14ac:dyDescent="0.3">
      <c r="R33" s="21"/>
    </row>
    <row r="34" spans="2:18" x14ac:dyDescent="0.3">
      <c r="R34" s="21"/>
    </row>
    <row r="35" spans="2:18" x14ac:dyDescent="0.3">
      <c r="B35" s="195" t="s">
        <v>30</v>
      </c>
      <c r="C35" s="195"/>
      <c r="D35" s="14" t="s">
        <v>29</v>
      </c>
      <c r="E35" s="196" t="s">
        <v>28</v>
      </c>
      <c r="F35" s="196"/>
      <c r="R35" s="21"/>
    </row>
    <row r="36" spans="2:18" x14ac:dyDescent="0.3">
      <c r="R36" s="21"/>
    </row>
    <row r="37" spans="2:18" x14ac:dyDescent="0.3">
      <c r="R37" s="21"/>
    </row>
  </sheetData>
  <mergeCells count="80">
    <mergeCell ref="N22:N24"/>
    <mergeCell ref="O22:O24"/>
    <mergeCell ref="P22:P24"/>
    <mergeCell ref="Q22:Q24"/>
    <mergeCell ref="X22:X24"/>
    <mergeCell ref="I22:I24"/>
    <mergeCell ref="J22:J24"/>
    <mergeCell ref="K22:K24"/>
    <mergeCell ref="L22:L24"/>
    <mergeCell ref="M22:M24"/>
    <mergeCell ref="A22:A24"/>
    <mergeCell ref="B22:B24"/>
    <mergeCell ref="C22:C24"/>
    <mergeCell ref="D22:D24"/>
    <mergeCell ref="E22:E24"/>
    <mergeCell ref="K13:K16"/>
    <mergeCell ref="L13:L16"/>
    <mergeCell ref="M13:M16"/>
    <mergeCell ref="N13:N16"/>
    <mergeCell ref="O13:O16"/>
    <mergeCell ref="F13:F16"/>
    <mergeCell ref="G13:G16"/>
    <mergeCell ref="H13:H16"/>
    <mergeCell ref="I13:I16"/>
    <mergeCell ref="J13:J16"/>
    <mergeCell ref="A13:A16"/>
    <mergeCell ref="B13:B16"/>
    <mergeCell ref="C13:C16"/>
    <mergeCell ref="D13:D16"/>
    <mergeCell ref="E13:E16"/>
    <mergeCell ref="AA22:AA24"/>
    <mergeCell ref="AB22:AB24"/>
    <mergeCell ref="X11:Z11"/>
    <mergeCell ref="AA11:AB11"/>
    <mergeCell ref="X18:X20"/>
    <mergeCell ref="Y18:Y20"/>
    <mergeCell ref="Z18:Z20"/>
    <mergeCell ref="AA18:AA20"/>
    <mergeCell ref="AB18:AB20"/>
    <mergeCell ref="X13:X16"/>
    <mergeCell ref="Y13:Y16"/>
    <mergeCell ref="Z13:Z16"/>
    <mergeCell ref="AA13:AA16"/>
    <mergeCell ref="AB13:AB16"/>
    <mergeCell ref="O18:O20"/>
    <mergeCell ref="P18:P20"/>
    <mergeCell ref="Q18:Q20"/>
    <mergeCell ref="Y22:Y24"/>
    <mergeCell ref="Z22:Z24"/>
    <mergeCell ref="P13:P16"/>
    <mergeCell ref="Q13:Q16"/>
    <mergeCell ref="B35:C35"/>
    <mergeCell ref="E35:F35"/>
    <mergeCell ref="F18:F20"/>
    <mergeCell ref="G18:G20"/>
    <mergeCell ref="H18:H20"/>
    <mergeCell ref="F22:F24"/>
    <mergeCell ref="G22:G24"/>
    <mergeCell ref="H22:H24"/>
    <mergeCell ref="I18:I20"/>
    <mergeCell ref="J18:J20"/>
    <mergeCell ref="K18:K20"/>
    <mergeCell ref="M18:M20"/>
    <mergeCell ref="N18:N20"/>
    <mergeCell ref="L18:L20"/>
    <mergeCell ref="A18:A20"/>
    <mergeCell ref="B18:B20"/>
    <mergeCell ref="C18:C20"/>
    <mergeCell ref="D18:D20"/>
    <mergeCell ref="E18:E20"/>
    <mergeCell ref="B7:S7"/>
    <mergeCell ref="A11:A12"/>
    <mergeCell ref="B11:B12"/>
    <mergeCell ref="C11:C12"/>
    <mergeCell ref="D11:E11"/>
    <mergeCell ref="F11:J11"/>
    <mergeCell ref="K11:L11"/>
    <mergeCell ref="M11:O11"/>
    <mergeCell ref="P11:Q11"/>
    <mergeCell ref="R11:T11"/>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7:AD25"/>
  <sheetViews>
    <sheetView topLeftCell="S13" zoomScale="90" zoomScaleNormal="90" workbookViewId="0">
      <selection activeCell="AD27" sqref="AD27"/>
    </sheetView>
  </sheetViews>
  <sheetFormatPr baseColWidth="10" defaultRowHeight="14.4" x14ac:dyDescent="0.3"/>
  <cols>
    <col min="1" max="1" width="16" customWidth="1"/>
    <col min="2" max="2" width="15.77734375" customWidth="1"/>
    <col min="3" max="3" width="15.88671875" customWidth="1"/>
    <col min="4" max="4" width="37.44140625" customWidth="1"/>
    <col min="5" max="5" width="21.77734375" customWidth="1"/>
    <col min="6" max="6" width="11.5546875" customWidth="1"/>
    <col min="7" max="7" width="12.6640625" customWidth="1"/>
    <col min="8" max="8" width="11.5546875" customWidth="1"/>
    <col min="9" max="9" width="13" customWidth="1"/>
    <col min="10" max="10" width="11.5546875" customWidth="1"/>
    <col min="11" max="11" width="31.88671875" customWidth="1"/>
    <col min="12" max="12" width="14.6640625" customWidth="1"/>
    <col min="13" max="13" width="12.21875" customWidth="1"/>
    <col min="14" max="14" width="13.5546875" customWidth="1"/>
    <col min="15" max="16" width="11.5546875" customWidth="1"/>
    <col min="17" max="17" width="14.6640625" customWidth="1"/>
    <col min="18" max="18" width="36.21875" customWidth="1"/>
    <col min="19" max="19" width="15.44140625" customWidth="1"/>
    <col min="20" max="20" width="17.77734375" customWidth="1"/>
    <col min="21" max="21" width="2.33203125" customWidth="1"/>
    <col min="22" max="22" width="12.109375" customWidth="1"/>
    <col min="23" max="23" width="1.6640625" customWidth="1"/>
    <col min="25" max="25" width="12.6640625" customWidth="1"/>
    <col min="28" max="28" width="14.77734375" customWidth="1"/>
    <col min="29" max="29" width="2.21875" customWidth="1"/>
    <col min="30" max="30" width="22.88671875" customWidth="1"/>
  </cols>
  <sheetData>
    <row r="7" spans="1:28" ht="23.4" x14ac:dyDescent="0.45">
      <c r="B7" s="202" t="s">
        <v>24</v>
      </c>
      <c r="C7" s="202"/>
      <c r="D7" s="202"/>
      <c r="E7" s="202"/>
      <c r="F7" s="202"/>
      <c r="G7" s="202"/>
      <c r="H7" s="202"/>
      <c r="I7" s="202"/>
      <c r="J7" s="202"/>
      <c r="K7" s="202"/>
      <c r="L7" s="202"/>
      <c r="M7" s="202"/>
      <c r="N7" s="202"/>
      <c r="O7" s="202"/>
      <c r="P7" s="202"/>
      <c r="Q7" s="202"/>
      <c r="R7" s="202"/>
      <c r="S7" s="202"/>
      <c r="T7" s="9"/>
      <c r="U7" s="9"/>
      <c r="V7" s="9"/>
    </row>
    <row r="9" spans="1:28" ht="22.8" customHeight="1" x14ac:dyDescent="0.3">
      <c r="B9" s="2" t="s">
        <v>25</v>
      </c>
      <c r="C9" s="3" t="s">
        <v>189</v>
      </c>
      <c r="D9" s="4"/>
      <c r="F9" s="2"/>
      <c r="G9" s="2"/>
      <c r="H9" s="2"/>
      <c r="I9" s="13"/>
      <c r="J9" s="13"/>
      <c r="K9" s="6"/>
      <c r="X9" s="2" t="s">
        <v>26</v>
      </c>
      <c r="Z9" s="6"/>
      <c r="AA9" s="192">
        <v>45307</v>
      </c>
      <c r="AB9" s="4"/>
    </row>
    <row r="11" spans="1:28" s="10" customFormat="1" ht="31.2" customHeight="1" x14ac:dyDescent="0.3">
      <c r="A11" s="201" t="s">
        <v>27</v>
      </c>
      <c r="B11" s="201" t="s">
        <v>14</v>
      </c>
      <c r="C11" s="203" t="s">
        <v>0</v>
      </c>
      <c r="D11" s="204" t="s">
        <v>21</v>
      </c>
      <c r="E11" s="204"/>
      <c r="F11" s="205" t="s">
        <v>15</v>
      </c>
      <c r="G11" s="205"/>
      <c r="H11" s="205"/>
      <c r="I11" s="205"/>
      <c r="J11" s="205"/>
      <c r="K11" s="206" t="s">
        <v>19</v>
      </c>
      <c r="L11" s="206"/>
      <c r="M11" s="199" t="s">
        <v>16</v>
      </c>
      <c r="N11" s="199"/>
      <c r="O11" s="199"/>
      <c r="P11" s="200" t="s">
        <v>17</v>
      </c>
      <c r="Q11" s="200"/>
      <c r="R11" s="207" t="s">
        <v>23</v>
      </c>
      <c r="S11" s="207"/>
      <c r="T11" s="207"/>
      <c r="U11" s="107"/>
      <c r="V11" s="68" t="s">
        <v>231</v>
      </c>
      <c r="X11" s="199" t="s">
        <v>16</v>
      </c>
      <c r="Y11" s="199"/>
      <c r="Z11" s="199"/>
      <c r="AA11" s="200" t="s">
        <v>17</v>
      </c>
      <c r="AB11" s="200"/>
    </row>
    <row r="12" spans="1:28" s="1" customFormat="1" ht="45.6" customHeight="1" x14ac:dyDescent="0.3">
      <c r="A12" s="201"/>
      <c r="B12" s="201"/>
      <c r="C12" s="203"/>
      <c r="D12" s="8" t="s">
        <v>18</v>
      </c>
      <c r="E12" s="8" t="s">
        <v>1</v>
      </c>
      <c r="F12" s="8" t="s">
        <v>2</v>
      </c>
      <c r="G12" s="8" t="s">
        <v>3</v>
      </c>
      <c r="H12" s="8" t="s">
        <v>4</v>
      </c>
      <c r="I12" s="8" t="s">
        <v>3</v>
      </c>
      <c r="J12" s="8" t="s">
        <v>5</v>
      </c>
      <c r="K12" s="8" t="s">
        <v>22</v>
      </c>
      <c r="L12" s="8" t="s">
        <v>20</v>
      </c>
      <c r="M12" s="8" t="s">
        <v>6</v>
      </c>
      <c r="N12" s="8" t="s">
        <v>7</v>
      </c>
      <c r="O12" s="8" t="s">
        <v>8</v>
      </c>
      <c r="P12" s="8" t="s">
        <v>9</v>
      </c>
      <c r="Q12" s="8" t="s">
        <v>10</v>
      </c>
      <c r="R12" s="8" t="s">
        <v>11</v>
      </c>
      <c r="S12" s="8" t="s">
        <v>12</v>
      </c>
      <c r="T12" s="8" t="s">
        <v>13</v>
      </c>
      <c r="U12" s="108"/>
      <c r="V12" s="69" t="s">
        <v>233</v>
      </c>
      <c r="X12" s="12" t="s">
        <v>6</v>
      </c>
      <c r="Y12" s="12" t="s">
        <v>7</v>
      </c>
      <c r="Z12" s="12" t="s">
        <v>8</v>
      </c>
      <c r="AA12" s="12" t="s">
        <v>9</v>
      </c>
      <c r="AB12" s="12" t="s">
        <v>10</v>
      </c>
    </row>
    <row r="13" spans="1:28" s="5" customFormat="1" ht="76.8" customHeight="1" x14ac:dyDescent="0.3">
      <c r="A13" s="209">
        <v>44589</v>
      </c>
      <c r="B13" s="211" t="s">
        <v>31</v>
      </c>
      <c r="C13" s="211" t="s">
        <v>32</v>
      </c>
      <c r="D13" s="211" t="s">
        <v>33</v>
      </c>
      <c r="E13" s="211" t="s">
        <v>34</v>
      </c>
      <c r="F13" s="218" t="s">
        <v>36</v>
      </c>
      <c r="G13" s="218">
        <v>2</v>
      </c>
      <c r="H13" s="218" t="s">
        <v>38</v>
      </c>
      <c r="I13" s="218">
        <v>5</v>
      </c>
      <c r="J13" s="255" t="s">
        <v>40</v>
      </c>
      <c r="K13" s="211" t="s">
        <v>39</v>
      </c>
      <c r="L13" s="211" t="s">
        <v>35</v>
      </c>
      <c r="M13" s="211" t="s">
        <v>41</v>
      </c>
      <c r="N13" s="211" t="s">
        <v>42</v>
      </c>
      <c r="O13" s="211" t="s">
        <v>43</v>
      </c>
      <c r="P13" s="211">
        <v>5</v>
      </c>
      <c r="Q13" s="255" t="s">
        <v>37</v>
      </c>
      <c r="R13" s="7" t="s">
        <v>54</v>
      </c>
      <c r="S13" s="7" t="s">
        <v>44</v>
      </c>
      <c r="T13" s="15">
        <v>44592</v>
      </c>
      <c r="U13" s="109"/>
      <c r="V13" s="155" t="s">
        <v>368</v>
      </c>
      <c r="X13" s="218" t="s">
        <v>165</v>
      </c>
      <c r="Y13" s="218" t="s">
        <v>166</v>
      </c>
      <c r="Z13" s="218" t="s">
        <v>167</v>
      </c>
      <c r="AA13" s="218">
        <f>5/2</f>
        <v>2.5</v>
      </c>
      <c r="AB13" s="249" t="s">
        <v>394</v>
      </c>
    </row>
    <row r="14" spans="1:28" s="5" customFormat="1" ht="86.4" customHeight="1" x14ac:dyDescent="0.3">
      <c r="A14" s="209"/>
      <c r="B14" s="213"/>
      <c r="C14" s="213"/>
      <c r="D14" s="213"/>
      <c r="E14" s="213"/>
      <c r="F14" s="220"/>
      <c r="G14" s="220"/>
      <c r="H14" s="220"/>
      <c r="I14" s="220"/>
      <c r="J14" s="256"/>
      <c r="K14" s="213"/>
      <c r="L14" s="213"/>
      <c r="M14" s="213"/>
      <c r="N14" s="213"/>
      <c r="O14" s="213"/>
      <c r="P14" s="213"/>
      <c r="Q14" s="256"/>
      <c r="R14" s="7" t="s">
        <v>53</v>
      </c>
      <c r="S14" s="7" t="s">
        <v>44</v>
      </c>
      <c r="T14" s="15">
        <v>44592</v>
      </c>
      <c r="U14" s="109"/>
      <c r="V14" s="155" t="s">
        <v>368</v>
      </c>
      <c r="X14" s="220"/>
      <c r="Y14" s="220"/>
      <c r="Z14" s="220"/>
      <c r="AA14" s="220"/>
      <c r="AB14" s="250"/>
    </row>
    <row r="15" spans="1:28" s="5" customFormat="1" ht="89.4" customHeight="1" x14ac:dyDescent="0.3">
      <c r="A15" s="209">
        <v>44589</v>
      </c>
      <c r="B15" s="211" t="s">
        <v>31</v>
      </c>
      <c r="C15" s="211" t="s">
        <v>45</v>
      </c>
      <c r="D15" s="211" t="s">
        <v>46</v>
      </c>
      <c r="E15" s="211" t="s">
        <v>34</v>
      </c>
      <c r="F15" s="218" t="s">
        <v>47</v>
      </c>
      <c r="G15" s="218">
        <v>1</v>
      </c>
      <c r="H15" s="218" t="s">
        <v>38</v>
      </c>
      <c r="I15" s="218">
        <v>5</v>
      </c>
      <c r="J15" s="229" t="s">
        <v>48</v>
      </c>
      <c r="K15" s="211" t="s">
        <v>49</v>
      </c>
      <c r="L15" s="211" t="s">
        <v>35</v>
      </c>
      <c r="M15" s="211" t="s">
        <v>50</v>
      </c>
      <c r="N15" s="211" t="s">
        <v>42</v>
      </c>
      <c r="O15" s="211" t="s">
        <v>43</v>
      </c>
      <c r="P15" s="211">
        <v>2.5</v>
      </c>
      <c r="Q15" s="229" t="s">
        <v>51</v>
      </c>
      <c r="R15" s="7" t="s">
        <v>55</v>
      </c>
      <c r="S15" s="7" t="s">
        <v>52</v>
      </c>
      <c r="T15" s="15">
        <v>44592</v>
      </c>
      <c r="U15" s="109"/>
      <c r="V15" s="155" t="s">
        <v>368</v>
      </c>
      <c r="X15" s="217" t="s">
        <v>165</v>
      </c>
      <c r="Y15" s="217" t="s">
        <v>166</v>
      </c>
      <c r="Z15" s="217" t="s">
        <v>167</v>
      </c>
      <c r="AA15" s="217">
        <f>2.5/2</f>
        <v>1.25</v>
      </c>
      <c r="AB15" s="233" t="s">
        <v>394</v>
      </c>
    </row>
    <row r="16" spans="1:28" ht="57.6" x14ac:dyDescent="0.3">
      <c r="A16" s="209"/>
      <c r="B16" s="213"/>
      <c r="C16" s="213"/>
      <c r="D16" s="213"/>
      <c r="E16" s="213"/>
      <c r="F16" s="220"/>
      <c r="G16" s="220"/>
      <c r="H16" s="220"/>
      <c r="I16" s="220"/>
      <c r="J16" s="231"/>
      <c r="K16" s="213"/>
      <c r="L16" s="213"/>
      <c r="M16" s="213"/>
      <c r="N16" s="213"/>
      <c r="O16" s="213"/>
      <c r="P16" s="213"/>
      <c r="Q16" s="231"/>
      <c r="R16" s="41" t="s">
        <v>56</v>
      </c>
      <c r="S16" s="7" t="s">
        <v>52</v>
      </c>
      <c r="T16" s="15">
        <v>44592</v>
      </c>
      <c r="U16" s="109"/>
      <c r="V16" s="155" t="s">
        <v>368</v>
      </c>
      <c r="X16" s="217"/>
      <c r="Y16" s="217"/>
      <c r="Z16" s="217"/>
      <c r="AA16" s="217"/>
      <c r="AB16" s="233"/>
    </row>
    <row r="17" spans="1:30" x14ac:dyDescent="0.3">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row>
    <row r="18" spans="1:30" ht="86.4" customHeight="1" x14ac:dyDescent="0.3">
      <c r="A18" s="209">
        <v>44593</v>
      </c>
      <c r="B18" s="211" t="s">
        <v>64</v>
      </c>
      <c r="C18" s="211" t="s">
        <v>57</v>
      </c>
      <c r="D18" s="211" t="s">
        <v>58</v>
      </c>
      <c r="E18" s="211" t="s">
        <v>59</v>
      </c>
      <c r="F18" s="211" t="s">
        <v>60</v>
      </c>
      <c r="G18" s="211">
        <v>2</v>
      </c>
      <c r="H18" s="211" t="s">
        <v>38</v>
      </c>
      <c r="I18" s="211">
        <v>5</v>
      </c>
      <c r="J18" s="255" t="s">
        <v>40</v>
      </c>
      <c r="K18" s="211" t="s">
        <v>61</v>
      </c>
      <c r="L18" s="211" t="s">
        <v>35</v>
      </c>
      <c r="M18" s="211" t="s">
        <v>50</v>
      </c>
      <c r="N18" s="211" t="s">
        <v>42</v>
      </c>
      <c r="O18" s="211" t="s">
        <v>43</v>
      </c>
      <c r="P18" s="211">
        <v>5</v>
      </c>
      <c r="Q18" s="255" t="s">
        <v>37</v>
      </c>
      <c r="R18" s="16" t="s">
        <v>62</v>
      </c>
      <c r="S18" s="16" t="s">
        <v>63</v>
      </c>
      <c r="T18" s="152" t="s">
        <v>401</v>
      </c>
      <c r="U18" s="109"/>
      <c r="V18" s="155" t="s">
        <v>368</v>
      </c>
      <c r="W18" s="5"/>
      <c r="X18" s="211" t="s">
        <v>85</v>
      </c>
      <c r="Y18" s="211" t="s">
        <v>166</v>
      </c>
      <c r="Z18" s="211" t="s">
        <v>167</v>
      </c>
      <c r="AA18" s="218">
        <f>5/2</f>
        <v>2.5</v>
      </c>
      <c r="AB18" s="229" t="s">
        <v>51</v>
      </c>
    </row>
    <row r="19" spans="1:30" ht="72" x14ac:dyDescent="0.3">
      <c r="A19" s="209"/>
      <c r="B19" s="213"/>
      <c r="C19" s="213"/>
      <c r="D19" s="213"/>
      <c r="E19" s="213"/>
      <c r="F19" s="213"/>
      <c r="G19" s="213"/>
      <c r="H19" s="213"/>
      <c r="I19" s="213"/>
      <c r="J19" s="256"/>
      <c r="K19" s="213"/>
      <c r="L19" s="213"/>
      <c r="M19" s="213"/>
      <c r="N19" s="213"/>
      <c r="O19" s="213"/>
      <c r="P19" s="213"/>
      <c r="Q19" s="256"/>
      <c r="R19" s="7" t="s">
        <v>65</v>
      </c>
      <c r="S19" s="7" t="s">
        <v>63</v>
      </c>
      <c r="T19" s="152" t="s">
        <v>405</v>
      </c>
      <c r="U19" s="15"/>
      <c r="V19" s="155" t="s">
        <v>368</v>
      </c>
      <c r="W19" s="19"/>
      <c r="X19" s="213"/>
      <c r="Y19" s="213"/>
      <c r="Z19" s="213"/>
      <c r="AA19" s="220"/>
      <c r="AB19" s="231"/>
    </row>
    <row r="20" spans="1:30" x14ac:dyDescent="0.3">
      <c r="A20" s="81"/>
      <c r="B20" s="82"/>
      <c r="C20" s="82"/>
      <c r="D20" s="82"/>
      <c r="E20" s="82"/>
      <c r="F20" s="82"/>
      <c r="G20" s="82"/>
      <c r="H20" s="82"/>
      <c r="I20" s="82"/>
      <c r="J20" s="82"/>
      <c r="K20" s="82"/>
      <c r="L20" s="82"/>
      <c r="M20" s="82"/>
      <c r="N20" s="82"/>
      <c r="O20" s="82"/>
      <c r="P20" s="82"/>
      <c r="Q20" s="82"/>
      <c r="R20" s="82"/>
      <c r="S20" s="82"/>
      <c r="T20" s="81"/>
      <c r="U20" s="81"/>
      <c r="V20" s="81"/>
      <c r="W20" s="83"/>
      <c r="X20" s="84"/>
      <c r="Y20" s="84"/>
      <c r="Z20" s="84"/>
      <c r="AA20" s="84"/>
      <c r="AB20" s="82"/>
    </row>
    <row r="21" spans="1:30" ht="37.200000000000003" customHeight="1" x14ac:dyDescent="0.3">
      <c r="A21" s="260">
        <v>44581</v>
      </c>
      <c r="B21" s="210" t="s">
        <v>266</v>
      </c>
      <c r="C21" s="210" t="s">
        <v>267</v>
      </c>
      <c r="D21" s="210" t="s">
        <v>268</v>
      </c>
      <c r="E21" s="210" t="s">
        <v>269</v>
      </c>
      <c r="F21" s="210" t="s">
        <v>270</v>
      </c>
      <c r="G21" s="210">
        <v>2</v>
      </c>
      <c r="H21" s="210" t="s">
        <v>271</v>
      </c>
      <c r="I21" s="210">
        <v>10</v>
      </c>
      <c r="J21" s="221" t="s">
        <v>70</v>
      </c>
      <c r="K21" s="210" t="s">
        <v>272</v>
      </c>
      <c r="L21" s="210" t="s">
        <v>385</v>
      </c>
      <c r="M21" s="210" t="s">
        <v>206</v>
      </c>
      <c r="N21" s="210" t="s">
        <v>273</v>
      </c>
      <c r="O21" s="210" t="s">
        <v>208</v>
      </c>
      <c r="P21" s="259">
        <f>20/3</f>
        <v>6.666666666666667</v>
      </c>
      <c r="Q21" s="222" t="s">
        <v>37</v>
      </c>
      <c r="R21" s="76" t="s">
        <v>382</v>
      </c>
      <c r="S21" s="210" t="s">
        <v>274</v>
      </c>
      <c r="T21" s="210" t="s">
        <v>275</v>
      </c>
      <c r="U21" s="105"/>
      <c r="V21" s="156" t="s">
        <v>368</v>
      </c>
      <c r="W21" s="5"/>
      <c r="X21" s="211" t="s">
        <v>165</v>
      </c>
      <c r="Y21" s="211" t="s">
        <v>207</v>
      </c>
      <c r="Z21" s="211" t="s">
        <v>167</v>
      </c>
      <c r="AA21" s="211">
        <f>6.67/2</f>
        <v>3.335</v>
      </c>
      <c r="AB21" s="257" t="s">
        <v>51</v>
      </c>
    </row>
    <row r="22" spans="1:30" ht="40.799999999999997" customHeight="1" x14ac:dyDescent="0.3">
      <c r="A22" s="260"/>
      <c r="B22" s="210"/>
      <c r="C22" s="210"/>
      <c r="D22" s="210"/>
      <c r="E22" s="210"/>
      <c r="F22" s="210"/>
      <c r="G22" s="210"/>
      <c r="H22" s="210"/>
      <c r="I22" s="210"/>
      <c r="J22" s="221"/>
      <c r="K22" s="210"/>
      <c r="L22" s="210"/>
      <c r="M22" s="210"/>
      <c r="N22" s="210"/>
      <c r="O22" s="210"/>
      <c r="P22" s="259"/>
      <c r="Q22" s="222"/>
      <c r="R22" s="76" t="s">
        <v>276</v>
      </c>
      <c r="S22" s="210"/>
      <c r="T22" s="210"/>
      <c r="U22" s="105"/>
      <c r="V22" s="158" t="s">
        <v>368</v>
      </c>
      <c r="X22" s="213"/>
      <c r="Y22" s="213"/>
      <c r="Z22" s="213"/>
      <c r="AA22" s="213"/>
      <c r="AB22" s="258"/>
      <c r="AD22" s="67" t="s">
        <v>384</v>
      </c>
    </row>
    <row r="23" spans="1:30" x14ac:dyDescent="0.3">
      <c r="D23">
        <v>4</v>
      </c>
    </row>
    <row r="24" spans="1:30" x14ac:dyDescent="0.3">
      <c r="R24">
        <v>8</v>
      </c>
      <c r="AB24">
        <v>4</v>
      </c>
    </row>
    <row r="25" spans="1:30" x14ac:dyDescent="0.3">
      <c r="B25" s="251" t="s">
        <v>30</v>
      </c>
      <c r="C25" s="252"/>
      <c r="D25" s="14" t="s">
        <v>29</v>
      </c>
      <c r="E25" s="253" t="s">
        <v>28</v>
      </c>
      <c r="F25" s="254"/>
    </row>
  </sheetData>
  <mergeCells count="104">
    <mergeCell ref="AB21:AB22"/>
    <mergeCell ref="P21:P22"/>
    <mergeCell ref="Q21:Q22"/>
    <mergeCell ref="S21:S22"/>
    <mergeCell ref="T21:T22"/>
    <mergeCell ref="X21:X22"/>
    <mergeCell ref="A21:A22"/>
    <mergeCell ref="B21:B22"/>
    <mergeCell ref="C21:C22"/>
    <mergeCell ref="D21:D22"/>
    <mergeCell ref="E21:E22"/>
    <mergeCell ref="F21:F22"/>
    <mergeCell ref="G21:G22"/>
    <mergeCell ref="H21:H22"/>
    <mergeCell ref="I21:I22"/>
    <mergeCell ref="J21:J22"/>
    <mergeCell ref="K21:K22"/>
    <mergeCell ref="L21:L22"/>
    <mergeCell ref="M21:M22"/>
    <mergeCell ref="N21:N22"/>
    <mergeCell ref="O21:O22"/>
    <mergeCell ref="Y21:Y22"/>
    <mergeCell ref="Z21:Z22"/>
    <mergeCell ref="AA21:AA22"/>
    <mergeCell ref="AB18:AB19"/>
    <mergeCell ref="P18:P19"/>
    <mergeCell ref="Q18:Q19"/>
    <mergeCell ref="X18:X19"/>
    <mergeCell ref="Y18:Y19"/>
    <mergeCell ref="Z18:Z19"/>
    <mergeCell ref="K18:K19"/>
    <mergeCell ref="L18:L19"/>
    <mergeCell ref="M18:M19"/>
    <mergeCell ref="N18:N19"/>
    <mergeCell ref="O18:O19"/>
    <mergeCell ref="AA18:AA19"/>
    <mergeCell ref="B7:S7"/>
    <mergeCell ref="B11:B12"/>
    <mergeCell ref="C11:C12"/>
    <mergeCell ref="D11:E11"/>
    <mergeCell ref="F11:J11"/>
    <mergeCell ref="K11:L11"/>
    <mergeCell ref="M11:O11"/>
    <mergeCell ref="P11:Q11"/>
    <mergeCell ref="R11:T11"/>
    <mergeCell ref="X11:Z11"/>
    <mergeCell ref="AA11:AB11"/>
    <mergeCell ref="A13:A14"/>
    <mergeCell ref="B13:B14"/>
    <mergeCell ref="C13:C14"/>
    <mergeCell ref="D13:D14"/>
    <mergeCell ref="E13:E14"/>
    <mergeCell ref="F13:F14"/>
    <mergeCell ref="G13:G14"/>
    <mergeCell ref="H13:H14"/>
    <mergeCell ref="I13:I14"/>
    <mergeCell ref="J13:J14"/>
    <mergeCell ref="K13:K14"/>
    <mergeCell ref="L13:L14"/>
    <mergeCell ref="M13:M14"/>
    <mergeCell ref="N13:N14"/>
    <mergeCell ref="O13:O14"/>
    <mergeCell ref="P13:P14"/>
    <mergeCell ref="Q13:Q14"/>
    <mergeCell ref="X13:X14"/>
    <mergeCell ref="Y13:Y14"/>
    <mergeCell ref="A11:A12"/>
    <mergeCell ref="AA13:AA14"/>
    <mergeCell ref="Z13:Z14"/>
    <mergeCell ref="B25:C25"/>
    <mergeCell ref="E25:F25"/>
    <mergeCell ref="F18:F19"/>
    <mergeCell ref="G18:G19"/>
    <mergeCell ref="H18:H19"/>
    <mergeCell ref="I18:I19"/>
    <mergeCell ref="J18:J19"/>
    <mergeCell ref="A18:A19"/>
    <mergeCell ref="B18:B19"/>
    <mergeCell ref="C18:C19"/>
    <mergeCell ref="D18:D19"/>
    <mergeCell ref="E18:E19"/>
    <mergeCell ref="A15:A16"/>
    <mergeCell ref="B15:B16"/>
    <mergeCell ref="C15:C16"/>
    <mergeCell ref="D15:D16"/>
    <mergeCell ref="AB13:AB14"/>
    <mergeCell ref="X15:X16"/>
    <mergeCell ref="Y15:Y16"/>
    <mergeCell ref="Z15:Z16"/>
    <mergeCell ref="AA15:AA16"/>
    <mergeCell ref="AB15:AB16"/>
    <mergeCell ref="J15:J16"/>
    <mergeCell ref="P15:P16"/>
    <mergeCell ref="Q15:Q16"/>
    <mergeCell ref="K15:K16"/>
    <mergeCell ref="L15:L16"/>
    <mergeCell ref="M15:M16"/>
    <mergeCell ref="N15:N16"/>
    <mergeCell ref="E15:E16"/>
    <mergeCell ref="F15:F16"/>
    <mergeCell ref="G15:G16"/>
    <mergeCell ref="H15:H16"/>
    <mergeCell ref="I15:I16"/>
    <mergeCell ref="O15:O16"/>
  </mergeCells>
  <pageMargins left="0.70866141732283472" right="0.70866141732283472" top="0.74803149606299213" bottom="0.74803149606299213" header="0.31496062992125984" footer="0.31496062992125984"/>
  <pageSetup scale="37" fitToHeight="4" orientation="landscape" verticalDpi="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7:AD58"/>
  <sheetViews>
    <sheetView topLeftCell="M45" zoomScale="80" zoomScaleNormal="80" workbookViewId="0">
      <selection activeCell="AD50" sqref="AD50:AD52"/>
    </sheetView>
  </sheetViews>
  <sheetFormatPr baseColWidth="10" defaultRowHeight="14.4" x14ac:dyDescent="0.3"/>
  <cols>
    <col min="1" max="1" width="15.21875" customWidth="1"/>
    <col min="2" max="2" width="20.33203125" customWidth="1"/>
    <col min="3" max="3" width="16" customWidth="1"/>
    <col min="4" max="4" width="24.5546875" customWidth="1"/>
    <col min="5" max="5" width="16.44140625" customWidth="1"/>
    <col min="6" max="6" width="11.5546875" customWidth="1"/>
    <col min="7" max="7" width="13.33203125" customWidth="1"/>
    <col min="8" max="8" width="20.109375" customWidth="1"/>
    <col min="9" max="9" width="14.109375" customWidth="1"/>
    <col min="10" max="10" width="13.44140625" customWidth="1"/>
    <col min="11" max="11" width="22" customWidth="1"/>
    <col min="12" max="12" width="15.5546875" customWidth="1"/>
    <col min="13" max="13" width="18.77734375" customWidth="1"/>
    <col min="14" max="14" width="17" customWidth="1"/>
    <col min="15" max="15" width="16.5546875" customWidth="1"/>
    <col min="16" max="16" width="11.5546875" customWidth="1"/>
    <col min="17" max="17" width="17.109375" customWidth="1"/>
    <col min="18" max="18" width="41.88671875" customWidth="1"/>
    <col min="19" max="19" width="24.77734375" customWidth="1"/>
    <col min="20" max="20" width="16.109375" customWidth="1"/>
    <col min="21" max="21" width="2.21875" style="111" customWidth="1"/>
    <col min="22" max="22" width="11.109375" customWidth="1"/>
    <col min="23" max="23" width="2.88671875" style="6" customWidth="1"/>
    <col min="24" max="24" width="5.21875" style="6" hidden="1" customWidth="1"/>
    <col min="25" max="25" width="2.6640625" style="6" hidden="1" customWidth="1"/>
    <col min="27" max="27" width="13.6640625" customWidth="1"/>
    <col min="29" max="29" width="11.21875" customWidth="1"/>
    <col min="30" max="30" width="14.44140625" customWidth="1"/>
  </cols>
  <sheetData>
    <row r="7" spans="1:30" ht="23.4" x14ac:dyDescent="0.45">
      <c r="B7" s="202" t="s">
        <v>24</v>
      </c>
      <c r="C7" s="202"/>
      <c r="D7" s="202"/>
      <c r="E7" s="202"/>
      <c r="F7" s="202"/>
      <c r="G7" s="202"/>
      <c r="H7" s="202"/>
      <c r="I7" s="202"/>
      <c r="J7" s="202"/>
      <c r="K7" s="202"/>
      <c r="L7" s="202"/>
      <c r="M7" s="202"/>
      <c r="N7" s="202"/>
      <c r="O7" s="202"/>
      <c r="P7" s="202"/>
      <c r="Q7" s="202"/>
      <c r="R7" s="202"/>
      <c r="S7" s="202"/>
      <c r="T7" s="9"/>
      <c r="U7" s="110"/>
      <c r="V7" s="9"/>
    </row>
    <row r="9" spans="1:30" x14ac:dyDescent="0.3">
      <c r="B9" s="2" t="s">
        <v>25</v>
      </c>
      <c r="C9" s="3" t="s">
        <v>177</v>
      </c>
      <c r="D9" s="4"/>
      <c r="F9" s="2"/>
      <c r="G9" s="2"/>
      <c r="H9" s="2"/>
      <c r="I9" s="13"/>
      <c r="J9" s="13"/>
      <c r="K9" s="6"/>
      <c r="Z9" s="2" t="s">
        <v>26</v>
      </c>
      <c r="AB9" s="6"/>
      <c r="AC9" s="11"/>
      <c r="AD9" s="4"/>
    </row>
    <row r="11" spans="1:30" ht="15.6" x14ac:dyDescent="0.3">
      <c r="A11" s="201" t="s">
        <v>27</v>
      </c>
      <c r="B11" s="201" t="s">
        <v>14</v>
      </c>
      <c r="C11" s="203" t="s">
        <v>0</v>
      </c>
      <c r="D11" s="204" t="s">
        <v>21</v>
      </c>
      <c r="E11" s="204"/>
      <c r="F11" s="205" t="s">
        <v>15</v>
      </c>
      <c r="G11" s="205"/>
      <c r="H11" s="205"/>
      <c r="I11" s="205"/>
      <c r="J11" s="205"/>
      <c r="K11" s="206" t="s">
        <v>19</v>
      </c>
      <c r="L11" s="206"/>
      <c r="M11" s="199" t="s">
        <v>16</v>
      </c>
      <c r="N11" s="199"/>
      <c r="O11" s="199"/>
      <c r="P11" s="200" t="s">
        <v>17</v>
      </c>
      <c r="Q11" s="200"/>
      <c r="R11" s="207" t="s">
        <v>23</v>
      </c>
      <c r="S11" s="207"/>
      <c r="T11" s="207"/>
      <c r="U11" s="107"/>
      <c r="V11" s="68" t="s">
        <v>231</v>
      </c>
      <c r="W11" s="118"/>
      <c r="X11" s="118"/>
      <c r="Y11" s="118"/>
      <c r="Z11" s="199" t="s">
        <v>16</v>
      </c>
      <c r="AA11" s="199"/>
      <c r="AB11" s="199"/>
      <c r="AC11" s="200" t="s">
        <v>17</v>
      </c>
      <c r="AD11" s="200"/>
    </row>
    <row r="12" spans="1:30" ht="46.8" x14ac:dyDescent="0.3">
      <c r="A12" s="310"/>
      <c r="B12" s="310"/>
      <c r="C12" s="311"/>
      <c r="D12" s="25" t="s">
        <v>18</v>
      </c>
      <c r="E12" s="25" t="s">
        <v>1</v>
      </c>
      <c r="F12" s="25" t="s">
        <v>2</v>
      </c>
      <c r="G12" s="25" t="s">
        <v>3</v>
      </c>
      <c r="H12" s="25" t="s">
        <v>4</v>
      </c>
      <c r="I12" s="25" t="s">
        <v>3</v>
      </c>
      <c r="J12" s="25" t="s">
        <v>5</v>
      </c>
      <c r="K12" s="25" t="s">
        <v>22</v>
      </c>
      <c r="L12" s="25" t="s">
        <v>20</v>
      </c>
      <c r="M12" s="25" t="s">
        <v>6</v>
      </c>
      <c r="N12" s="25" t="s">
        <v>7</v>
      </c>
      <c r="O12" s="25" t="s">
        <v>8</v>
      </c>
      <c r="P12" s="25" t="s">
        <v>9</v>
      </c>
      <c r="Q12" s="25" t="s">
        <v>10</v>
      </c>
      <c r="R12" s="25" t="s">
        <v>11</v>
      </c>
      <c r="S12" s="25" t="s">
        <v>12</v>
      </c>
      <c r="T12" s="97" t="s">
        <v>13</v>
      </c>
      <c r="U12" s="108"/>
      <c r="V12" s="69" t="s">
        <v>233</v>
      </c>
      <c r="W12" s="119"/>
      <c r="X12" s="142" t="s">
        <v>370</v>
      </c>
      <c r="Y12" s="119"/>
      <c r="Z12" s="87" t="s">
        <v>6</v>
      </c>
      <c r="AA12" s="25" t="s">
        <v>7</v>
      </c>
      <c r="AB12" s="25" t="s">
        <v>8</v>
      </c>
      <c r="AC12" s="25" t="s">
        <v>9</v>
      </c>
      <c r="AD12" s="25" t="s">
        <v>10</v>
      </c>
    </row>
    <row r="13" spans="1:30" ht="51" customHeight="1" x14ac:dyDescent="0.3">
      <c r="A13" s="240">
        <v>44591</v>
      </c>
      <c r="B13" s="290" t="s">
        <v>190</v>
      </c>
      <c r="C13" s="290" t="s">
        <v>192</v>
      </c>
      <c r="D13" s="290" t="s">
        <v>194</v>
      </c>
      <c r="E13" s="290" t="s">
        <v>93</v>
      </c>
      <c r="F13" s="304" t="s">
        <v>94</v>
      </c>
      <c r="G13" s="304">
        <v>2</v>
      </c>
      <c r="H13" s="290" t="s">
        <v>95</v>
      </c>
      <c r="I13" s="304">
        <v>20</v>
      </c>
      <c r="J13" s="305" t="s">
        <v>96</v>
      </c>
      <c r="K13" s="290" t="s">
        <v>97</v>
      </c>
      <c r="L13" s="290" t="s">
        <v>98</v>
      </c>
      <c r="M13" s="304" t="s">
        <v>99</v>
      </c>
      <c r="N13" s="290" t="s">
        <v>100</v>
      </c>
      <c r="O13" s="290" t="s">
        <v>101</v>
      </c>
      <c r="P13" s="306">
        <f>40/3</f>
        <v>13.333333333333334</v>
      </c>
      <c r="Q13" s="302" t="s">
        <v>102</v>
      </c>
      <c r="R13" s="45" t="s">
        <v>197</v>
      </c>
      <c r="S13" s="45" t="s">
        <v>103</v>
      </c>
      <c r="T13" s="55" t="s">
        <v>373</v>
      </c>
      <c r="U13" s="112"/>
      <c r="V13" s="171" t="s">
        <v>368</v>
      </c>
      <c r="W13" s="120"/>
      <c r="X13" s="143"/>
      <c r="Y13" s="120"/>
      <c r="Z13" s="218" t="s">
        <v>85</v>
      </c>
      <c r="AA13" s="218" t="s">
        <v>207</v>
      </c>
      <c r="AB13" s="218" t="s">
        <v>214</v>
      </c>
      <c r="AC13" s="307">
        <f>13/3</f>
        <v>4.333333333333333</v>
      </c>
      <c r="AD13" s="229" t="s">
        <v>51</v>
      </c>
    </row>
    <row r="14" spans="1:30" ht="60.6" customHeight="1" x14ac:dyDescent="0.3">
      <c r="A14" s="241"/>
      <c r="B14" s="290"/>
      <c r="C14" s="290"/>
      <c r="D14" s="290"/>
      <c r="E14" s="290"/>
      <c r="F14" s="304"/>
      <c r="G14" s="304"/>
      <c r="H14" s="290"/>
      <c r="I14" s="304"/>
      <c r="J14" s="305"/>
      <c r="K14" s="290"/>
      <c r="L14" s="290"/>
      <c r="M14" s="304"/>
      <c r="N14" s="290"/>
      <c r="O14" s="290"/>
      <c r="P14" s="306"/>
      <c r="Q14" s="302"/>
      <c r="R14" s="45" t="s">
        <v>198</v>
      </c>
      <c r="S14" s="45" t="s">
        <v>104</v>
      </c>
      <c r="T14" s="55" t="s">
        <v>105</v>
      </c>
      <c r="U14" s="112"/>
      <c r="V14" s="172" t="s">
        <v>368</v>
      </c>
      <c r="W14" s="120"/>
      <c r="X14" s="143"/>
      <c r="Y14" s="120"/>
      <c r="Z14" s="219"/>
      <c r="AA14" s="219"/>
      <c r="AB14" s="219"/>
      <c r="AC14" s="308"/>
      <c r="AD14" s="230"/>
    </row>
    <row r="15" spans="1:30" ht="43.2" x14ac:dyDescent="0.3">
      <c r="A15" s="241"/>
      <c r="B15" s="290"/>
      <c r="C15" s="290"/>
      <c r="D15" s="290"/>
      <c r="E15" s="290"/>
      <c r="F15" s="304"/>
      <c r="G15" s="304"/>
      <c r="H15" s="290"/>
      <c r="I15" s="304"/>
      <c r="J15" s="305"/>
      <c r="K15" s="290"/>
      <c r="L15" s="290"/>
      <c r="M15" s="304"/>
      <c r="N15" s="290"/>
      <c r="O15" s="290"/>
      <c r="P15" s="306"/>
      <c r="Q15" s="302"/>
      <c r="R15" s="45" t="s">
        <v>199</v>
      </c>
      <c r="S15" s="45" t="s">
        <v>104</v>
      </c>
      <c r="T15" s="55" t="s">
        <v>106</v>
      </c>
      <c r="U15" s="112"/>
      <c r="V15" s="172" t="s">
        <v>368</v>
      </c>
      <c r="W15" s="120"/>
      <c r="X15" s="143"/>
      <c r="Y15" s="120"/>
      <c r="Z15" s="220"/>
      <c r="AA15" s="220"/>
      <c r="AB15" s="220"/>
      <c r="AC15" s="309"/>
      <c r="AD15" s="231"/>
    </row>
    <row r="16" spans="1:30" ht="43.2" x14ac:dyDescent="0.3">
      <c r="A16" s="240">
        <v>44591</v>
      </c>
      <c r="B16" s="290" t="s">
        <v>190</v>
      </c>
      <c r="C16" s="290" t="s">
        <v>192</v>
      </c>
      <c r="D16" s="280" t="s">
        <v>195</v>
      </c>
      <c r="E16" s="280" t="s">
        <v>93</v>
      </c>
      <c r="F16" s="280" t="s">
        <v>107</v>
      </c>
      <c r="G16" s="280">
        <v>3</v>
      </c>
      <c r="H16" s="280" t="s">
        <v>102</v>
      </c>
      <c r="I16" s="280">
        <v>10</v>
      </c>
      <c r="J16" s="305" t="s">
        <v>108</v>
      </c>
      <c r="K16" s="290" t="s">
        <v>109</v>
      </c>
      <c r="L16" s="280" t="s">
        <v>110</v>
      </c>
      <c r="M16" s="280" t="s">
        <v>175</v>
      </c>
      <c r="N16" s="280" t="s">
        <v>100</v>
      </c>
      <c r="O16" s="280" t="s">
        <v>176</v>
      </c>
      <c r="P16" s="280">
        <v>15</v>
      </c>
      <c r="Q16" s="302" t="s">
        <v>102</v>
      </c>
      <c r="R16" s="51" t="s">
        <v>200</v>
      </c>
      <c r="S16" s="45" t="s">
        <v>104</v>
      </c>
      <c r="T16" s="95" t="s">
        <v>105</v>
      </c>
      <c r="U16" s="113"/>
      <c r="V16" s="165" t="s">
        <v>368</v>
      </c>
      <c r="W16" s="106"/>
      <c r="X16" s="142"/>
      <c r="Y16" s="106"/>
      <c r="Z16" s="261" t="s">
        <v>85</v>
      </c>
      <c r="AA16" s="261" t="s">
        <v>207</v>
      </c>
      <c r="AB16" s="261" t="s">
        <v>214</v>
      </c>
      <c r="AC16" s="261">
        <f>15/3</f>
        <v>5</v>
      </c>
      <c r="AD16" s="264" t="s">
        <v>37</v>
      </c>
    </row>
    <row r="17" spans="1:30" ht="61.2" customHeight="1" x14ac:dyDescent="0.3">
      <c r="A17" s="241"/>
      <c r="B17" s="290"/>
      <c r="C17" s="290"/>
      <c r="D17" s="280"/>
      <c r="E17" s="280"/>
      <c r="F17" s="280"/>
      <c r="G17" s="280"/>
      <c r="H17" s="280"/>
      <c r="I17" s="280"/>
      <c r="J17" s="305"/>
      <c r="K17" s="290"/>
      <c r="L17" s="280"/>
      <c r="M17" s="280"/>
      <c r="N17" s="280"/>
      <c r="O17" s="280"/>
      <c r="P17" s="280"/>
      <c r="Q17" s="302"/>
      <c r="R17" s="51" t="s">
        <v>201</v>
      </c>
      <c r="S17" s="45" t="s">
        <v>104</v>
      </c>
      <c r="T17" s="95" t="s">
        <v>374</v>
      </c>
      <c r="U17" s="113"/>
      <c r="V17" s="172" t="s">
        <v>368</v>
      </c>
      <c r="W17" s="106"/>
      <c r="X17" s="142"/>
      <c r="Y17" s="106"/>
      <c r="Z17" s="263"/>
      <c r="AA17" s="263"/>
      <c r="AB17" s="263"/>
      <c r="AC17" s="263"/>
      <c r="AD17" s="266"/>
    </row>
    <row r="18" spans="1:30" ht="38.4" customHeight="1" x14ac:dyDescent="0.3">
      <c r="A18" s="291">
        <v>44591</v>
      </c>
      <c r="B18" s="290" t="s">
        <v>190</v>
      </c>
      <c r="C18" s="290" t="s">
        <v>193</v>
      </c>
      <c r="D18" s="290" t="s">
        <v>196</v>
      </c>
      <c r="E18" s="290" t="s">
        <v>111</v>
      </c>
      <c r="F18" s="304" t="s">
        <v>107</v>
      </c>
      <c r="G18" s="304">
        <v>3</v>
      </c>
      <c r="H18" s="304" t="s">
        <v>102</v>
      </c>
      <c r="I18" s="304">
        <v>10</v>
      </c>
      <c r="J18" s="305" t="s">
        <v>108</v>
      </c>
      <c r="K18" s="290" t="s">
        <v>112</v>
      </c>
      <c r="L18" s="290" t="s">
        <v>146</v>
      </c>
      <c r="M18" s="290" t="s">
        <v>112</v>
      </c>
      <c r="N18" s="290" t="s">
        <v>112</v>
      </c>
      <c r="O18" s="290" t="s">
        <v>260</v>
      </c>
      <c r="P18" s="290">
        <v>30</v>
      </c>
      <c r="Q18" s="305" t="s">
        <v>259</v>
      </c>
      <c r="R18" s="45" t="s">
        <v>113</v>
      </c>
      <c r="S18" s="45" t="s">
        <v>114</v>
      </c>
      <c r="T18" s="144" t="s">
        <v>105</v>
      </c>
      <c r="U18" s="114"/>
      <c r="V18" s="172" t="s">
        <v>368</v>
      </c>
      <c r="X18" s="14"/>
      <c r="Z18" s="267" t="s">
        <v>85</v>
      </c>
      <c r="AA18" s="267" t="s">
        <v>250</v>
      </c>
      <c r="AB18" s="267" t="s">
        <v>87</v>
      </c>
      <c r="AC18" s="267">
        <f>30/4</f>
        <v>7.5</v>
      </c>
      <c r="AD18" s="324" t="s">
        <v>37</v>
      </c>
    </row>
    <row r="19" spans="1:30" ht="67.8" customHeight="1" x14ac:dyDescent="0.3">
      <c r="A19" s="283"/>
      <c r="B19" s="290"/>
      <c r="C19" s="290"/>
      <c r="D19" s="290"/>
      <c r="E19" s="290"/>
      <c r="F19" s="304"/>
      <c r="G19" s="304"/>
      <c r="H19" s="304"/>
      <c r="I19" s="304"/>
      <c r="J19" s="305"/>
      <c r="K19" s="290"/>
      <c r="L19" s="290"/>
      <c r="M19" s="290"/>
      <c r="N19" s="290"/>
      <c r="O19" s="290"/>
      <c r="P19" s="290"/>
      <c r="Q19" s="305"/>
      <c r="R19" s="45" t="s">
        <v>115</v>
      </c>
      <c r="S19" s="45" t="s">
        <v>114</v>
      </c>
      <c r="T19" s="144" t="s">
        <v>105</v>
      </c>
      <c r="U19" s="114"/>
      <c r="V19" s="172" t="s">
        <v>368</v>
      </c>
      <c r="X19" s="14"/>
      <c r="Z19" s="321"/>
      <c r="AA19" s="321"/>
      <c r="AB19" s="321"/>
      <c r="AC19" s="321"/>
      <c r="AD19" s="325"/>
    </row>
    <row r="20" spans="1:30" ht="57.6" x14ac:dyDescent="0.3">
      <c r="A20" s="287"/>
      <c r="B20" s="290"/>
      <c r="C20" s="290"/>
      <c r="D20" s="290"/>
      <c r="E20" s="290"/>
      <c r="F20" s="304"/>
      <c r="G20" s="304"/>
      <c r="H20" s="304"/>
      <c r="I20" s="304"/>
      <c r="J20" s="305"/>
      <c r="K20" s="290"/>
      <c r="L20" s="290"/>
      <c r="M20" s="290"/>
      <c r="N20" s="290"/>
      <c r="O20" s="290"/>
      <c r="P20" s="290"/>
      <c r="Q20" s="305"/>
      <c r="R20" s="45" t="s">
        <v>116</v>
      </c>
      <c r="S20" s="45" t="s">
        <v>117</v>
      </c>
      <c r="T20" s="144" t="s">
        <v>105</v>
      </c>
      <c r="U20" s="114"/>
      <c r="V20" s="172" t="s">
        <v>368</v>
      </c>
      <c r="X20" s="14"/>
      <c r="Z20" s="268"/>
      <c r="AA20" s="268"/>
      <c r="AB20" s="268"/>
      <c r="AC20" s="268"/>
      <c r="AD20" s="326"/>
    </row>
    <row r="21" spans="1:30" s="34" customFormat="1" x14ac:dyDescent="0.3">
      <c r="A21" s="47"/>
      <c r="B21" s="48"/>
      <c r="C21" s="48"/>
      <c r="D21" s="48"/>
      <c r="E21" s="48"/>
      <c r="F21" s="49"/>
      <c r="G21" s="49"/>
      <c r="H21" s="49"/>
      <c r="I21" s="49"/>
      <c r="J21" s="48"/>
      <c r="K21" s="48"/>
      <c r="L21" s="48"/>
      <c r="M21" s="48"/>
      <c r="N21" s="48"/>
      <c r="O21" s="48"/>
      <c r="P21" s="48"/>
      <c r="Q21" s="48"/>
      <c r="R21" s="48"/>
      <c r="S21" s="48"/>
      <c r="T21" s="49"/>
      <c r="U21" s="114"/>
      <c r="V21" s="173"/>
      <c r="W21" s="121"/>
      <c r="X21" s="121"/>
      <c r="Y21" s="121"/>
      <c r="Z21" s="32"/>
      <c r="AA21" s="33"/>
      <c r="AB21" s="33"/>
      <c r="AC21" s="33"/>
      <c r="AD21" s="33"/>
    </row>
    <row r="22" spans="1:30" ht="57.6" x14ac:dyDescent="0.3">
      <c r="A22" s="278">
        <v>44591</v>
      </c>
      <c r="B22" s="279" t="s">
        <v>191</v>
      </c>
      <c r="C22" s="287" t="s">
        <v>118</v>
      </c>
      <c r="D22" s="279" t="s">
        <v>119</v>
      </c>
      <c r="E22" s="279" t="s">
        <v>120</v>
      </c>
      <c r="F22" s="279" t="s">
        <v>121</v>
      </c>
      <c r="G22" s="287">
        <v>1</v>
      </c>
      <c r="H22" s="279" t="s">
        <v>95</v>
      </c>
      <c r="I22" s="287">
        <v>20</v>
      </c>
      <c r="J22" s="301" t="s">
        <v>122</v>
      </c>
      <c r="K22" s="279" t="s">
        <v>112</v>
      </c>
      <c r="L22" s="279" t="s">
        <v>146</v>
      </c>
      <c r="M22" s="279" t="s">
        <v>112</v>
      </c>
      <c r="N22" s="279" t="s">
        <v>112</v>
      </c>
      <c r="O22" s="279" t="s">
        <v>260</v>
      </c>
      <c r="P22" s="279" t="s">
        <v>389</v>
      </c>
      <c r="Q22" s="318" t="s">
        <v>261</v>
      </c>
      <c r="R22" s="50" t="s">
        <v>123</v>
      </c>
      <c r="S22" s="50" t="s">
        <v>124</v>
      </c>
      <c r="T22" s="122" t="s">
        <v>105</v>
      </c>
      <c r="U22" s="112"/>
      <c r="V22" s="172" t="s">
        <v>368</v>
      </c>
      <c r="X22" s="14"/>
      <c r="Z22" s="269" t="s">
        <v>355</v>
      </c>
      <c r="AA22" s="269" t="s">
        <v>356</v>
      </c>
      <c r="AB22" s="270" t="s">
        <v>214</v>
      </c>
      <c r="AC22" s="316">
        <f>20/3</f>
        <v>6.666666666666667</v>
      </c>
      <c r="AD22" s="317" t="s">
        <v>37</v>
      </c>
    </row>
    <row r="23" spans="1:30" ht="57.6" x14ac:dyDescent="0.3">
      <c r="A23" s="285"/>
      <c r="B23" s="280"/>
      <c r="C23" s="288"/>
      <c r="D23" s="280"/>
      <c r="E23" s="280"/>
      <c r="F23" s="280"/>
      <c r="G23" s="288"/>
      <c r="H23" s="280"/>
      <c r="I23" s="288"/>
      <c r="J23" s="302"/>
      <c r="K23" s="280"/>
      <c r="L23" s="280"/>
      <c r="M23" s="280"/>
      <c r="N23" s="280"/>
      <c r="O23" s="280"/>
      <c r="P23" s="280"/>
      <c r="Q23" s="305"/>
      <c r="R23" s="45" t="s">
        <v>125</v>
      </c>
      <c r="S23" s="51" t="s">
        <v>124</v>
      </c>
      <c r="T23" s="145" t="s">
        <v>105</v>
      </c>
      <c r="U23" s="114"/>
      <c r="V23" s="165" t="s">
        <v>369</v>
      </c>
      <c r="X23" s="14"/>
      <c r="Z23" s="269"/>
      <c r="AA23" s="269"/>
      <c r="AB23" s="270"/>
      <c r="AC23" s="316"/>
      <c r="AD23" s="317"/>
    </row>
    <row r="24" spans="1:30" ht="86.4" customHeight="1" x14ac:dyDescent="0.3">
      <c r="A24" s="285"/>
      <c r="B24" s="280"/>
      <c r="C24" s="288"/>
      <c r="D24" s="280"/>
      <c r="E24" s="280"/>
      <c r="F24" s="280"/>
      <c r="G24" s="288"/>
      <c r="H24" s="280"/>
      <c r="I24" s="288"/>
      <c r="J24" s="302"/>
      <c r="K24" s="280"/>
      <c r="L24" s="280"/>
      <c r="M24" s="280"/>
      <c r="N24" s="280"/>
      <c r="O24" s="280"/>
      <c r="P24" s="280"/>
      <c r="Q24" s="305"/>
      <c r="R24" s="52" t="s">
        <v>126</v>
      </c>
      <c r="S24" s="51" t="s">
        <v>124</v>
      </c>
      <c r="T24" s="145" t="s">
        <v>105</v>
      </c>
      <c r="U24" s="114"/>
      <c r="V24" s="165" t="s">
        <v>368</v>
      </c>
      <c r="X24" s="14"/>
      <c r="Z24" s="269"/>
      <c r="AA24" s="269"/>
      <c r="AB24" s="270"/>
      <c r="AC24" s="316"/>
      <c r="AD24" s="317"/>
    </row>
    <row r="25" spans="1:30" ht="88.2" customHeight="1" thickBot="1" x14ac:dyDescent="0.35">
      <c r="A25" s="286"/>
      <c r="B25" s="281"/>
      <c r="C25" s="289"/>
      <c r="D25" s="281"/>
      <c r="E25" s="281"/>
      <c r="F25" s="281"/>
      <c r="G25" s="289"/>
      <c r="H25" s="281"/>
      <c r="I25" s="289"/>
      <c r="J25" s="303"/>
      <c r="K25" s="281"/>
      <c r="L25" s="281"/>
      <c r="M25" s="281"/>
      <c r="N25" s="281"/>
      <c r="O25" s="281"/>
      <c r="P25" s="281"/>
      <c r="Q25" s="319"/>
      <c r="R25" s="46" t="s">
        <v>127</v>
      </c>
      <c r="S25" s="53" t="s">
        <v>124</v>
      </c>
      <c r="T25" s="95" t="s">
        <v>128</v>
      </c>
      <c r="U25" s="113"/>
      <c r="V25" s="165" t="s">
        <v>368</v>
      </c>
      <c r="X25" s="14"/>
      <c r="Z25" s="269"/>
      <c r="AA25" s="269"/>
      <c r="AB25" s="270"/>
      <c r="AC25" s="316"/>
      <c r="AD25" s="317"/>
    </row>
    <row r="26" spans="1:30" ht="113.4" customHeight="1" thickBot="1" x14ac:dyDescent="0.35">
      <c r="A26" s="298">
        <v>44591</v>
      </c>
      <c r="B26" s="292" t="s">
        <v>191</v>
      </c>
      <c r="C26" s="282" t="s">
        <v>118</v>
      </c>
      <c r="D26" s="292" t="s">
        <v>129</v>
      </c>
      <c r="E26" s="292" t="s">
        <v>120</v>
      </c>
      <c r="F26" s="282" t="s">
        <v>130</v>
      </c>
      <c r="G26" s="282">
        <v>1</v>
      </c>
      <c r="H26" s="282" t="s">
        <v>95</v>
      </c>
      <c r="I26" s="282">
        <v>20</v>
      </c>
      <c r="J26" s="295" t="s">
        <v>145</v>
      </c>
      <c r="K26" s="282" t="s">
        <v>112</v>
      </c>
      <c r="L26" s="282" t="s">
        <v>146</v>
      </c>
      <c r="M26" s="282" t="s">
        <v>112</v>
      </c>
      <c r="N26" s="282" t="s">
        <v>112</v>
      </c>
      <c r="O26" s="292" t="s">
        <v>260</v>
      </c>
      <c r="P26" s="282">
        <v>20</v>
      </c>
      <c r="Q26" s="312" t="s">
        <v>261</v>
      </c>
      <c r="R26" s="54" t="s">
        <v>131</v>
      </c>
      <c r="S26" s="159" t="s">
        <v>124</v>
      </c>
      <c r="T26" s="95" t="s">
        <v>128</v>
      </c>
      <c r="U26" s="113"/>
      <c r="V26" s="165" t="s">
        <v>368</v>
      </c>
      <c r="X26" s="166" t="s">
        <v>371</v>
      </c>
      <c r="Z26" s="269" t="s">
        <v>85</v>
      </c>
      <c r="AA26" s="269" t="s">
        <v>207</v>
      </c>
      <c r="AB26" s="269" t="s">
        <v>214</v>
      </c>
      <c r="AC26" s="323">
        <f>20/3</f>
        <v>6.666666666666667</v>
      </c>
      <c r="AD26" s="222" t="s">
        <v>37</v>
      </c>
    </row>
    <row r="27" spans="1:30" ht="67.2" customHeight="1" x14ac:dyDescent="0.3">
      <c r="A27" s="299"/>
      <c r="B27" s="293"/>
      <c r="C27" s="283"/>
      <c r="D27" s="293"/>
      <c r="E27" s="293"/>
      <c r="F27" s="283"/>
      <c r="G27" s="283"/>
      <c r="H27" s="283"/>
      <c r="I27" s="283"/>
      <c r="J27" s="296"/>
      <c r="K27" s="283"/>
      <c r="L27" s="283"/>
      <c r="M27" s="283"/>
      <c r="N27" s="283"/>
      <c r="O27" s="293"/>
      <c r="P27" s="283"/>
      <c r="Q27" s="313"/>
      <c r="R27" s="51" t="s">
        <v>392</v>
      </c>
      <c r="S27" s="51" t="s">
        <v>391</v>
      </c>
      <c r="T27" s="95" t="s">
        <v>128</v>
      </c>
      <c r="U27" s="113"/>
      <c r="V27" s="165" t="s">
        <v>368</v>
      </c>
      <c r="X27" s="166" t="s">
        <v>390</v>
      </c>
      <c r="Z27" s="269"/>
      <c r="AA27" s="269"/>
      <c r="AB27" s="269"/>
      <c r="AC27" s="323"/>
      <c r="AD27" s="222"/>
    </row>
    <row r="28" spans="1:30" ht="87" customHeight="1" thickBot="1" x14ac:dyDescent="0.35">
      <c r="A28" s="300"/>
      <c r="B28" s="294"/>
      <c r="C28" s="284"/>
      <c r="D28" s="294"/>
      <c r="E28" s="294"/>
      <c r="F28" s="284"/>
      <c r="G28" s="284"/>
      <c r="H28" s="284"/>
      <c r="I28" s="284"/>
      <c r="J28" s="297"/>
      <c r="K28" s="284"/>
      <c r="L28" s="284"/>
      <c r="M28" s="284"/>
      <c r="N28" s="284"/>
      <c r="O28" s="294"/>
      <c r="P28" s="284"/>
      <c r="Q28" s="314"/>
      <c r="R28" s="53" t="s">
        <v>132</v>
      </c>
      <c r="S28" s="53" t="s">
        <v>124</v>
      </c>
      <c r="T28" s="95" t="s">
        <v>133</v>
      </c>
      <c r="U28" s="113"/>
      <c r="V28" s="174" t="s">
        <v>368</v>
      </c>
      <c r="X28" s="166" t="s">
        <v>372</v>
      </c>
      <c r="Z28" s="269"/>
      <c r="AA28" s="269"/>
      <c r="AB28" s="269"/>
      <c r="AC28" s="323"/>
      <c r="AD28" s="222"/>
    </row>
    <row r="29" spans="1:30" x14ac:dyDescent="0.3">
      <c r="A29" s="79"/>
      <c r="B29" s="79"/>
      <c r="C29" s="79"/>
      <c r="D29" s="79"/>
      <c r="E29" s="79"/>
      <c r="F29" s="79"/>
      <c r="G29" s="79"/>
      <c r="H29" s="79"/>
      <c r="I29" s="79"/>
      <c r="J29" s="79"/>
      <c r="K29" s="79"/>
      <c r="L29" s="79"/>
      <c r="M29" s="79"/>
      <c r="N29" s="79"/>
      <c r="O29" s="79"/>
      <c r="P29" s="79"/>
      <c r="Q29" s="79"/>
      <c r="R29" s="79"/>
      <c r="S29" s="79"/>
      <c r="T29" s="79"/>
      <c r="V29" s="79"/>
      <c r="Z29" s="79"/>
      <c r="AA29" s="79"/>
      <c r="AB29" s="79"/>
      <c r="AC29" s="79"/>
      <c r="AD29" s="79"/>
    </row>
    <row r="30" spans="1:30" ht="77.400000000000006" customHeight="1" x14ac:dyDescent="0.3">
      <c r="A30" s="315">
        <v>44606</v>
      </c>
      <c r="B30" s="267" t="s">
        <v>292</v>
      </c>
      <c r="C30" s="261" t="s">
        <v>238</v>
      </c>
      <c r="D30" s="261" t="s">
        <v>239</v>
      </c>
      <c r="E30" s="261" t="s">
        <v>34</v>
      </c>
      <c r="F30" s="267" t="s">
        <v>47</v>
      </c>
      <c r="G30" s="218">
        <v>1</v>
      </c>
      <c r="H30" s="218" t="s">
        <v>38</v>
      </c>
      <c r="I30" s="218">
        <v>5</v>
      </c>
      <c r="J30" s="229" t="s">
        <v>257</v>
      </c>
      <c r="K30" s="261" t="s">
        <v>72</v>
      </c>
      <c r="L30" s="211" t="s">
        <v>146</v>
      </c>
      <c r="M30" s="218" t="s">
        <v>73</v>
      </c>
      <c r="N30" s="211" t="s">
        <v>240</v>
      </c>
      <c r="O30" s="218" t="s">
        <v>73</v>
      </c>
      <c r="P30" s="211">
        <v>5</v>
      </c>
      <c r="Q30" s="255" t="s">
        <v>258</v>
      </c>
      <c r="R30" s="77" t="s">
        <v>241</v>
      </c>
      <c r="S30" s="66" t="s">
        <v>242</v>
      </c>
      <c r="T30" s="90" t="s">
        <v>243</v>
      </c>
      <c r="U30" s="115"/>
      <c r="V30" s="161" t="s">
        <v>368</v>
      </c>
      <c r="W30" s="120"/>
      <c r="X30" s="143"/>
      <c r="Y30" s="120"/>
      <c r="Z30" s="234" t="s">
        <v>85</v>
      </c>
      <c r="AA30" s="234" t="s">
        <v>207</v>
      </c>
      <c r="AB30" s="234" t="s">
        <v>214</v>
      </c>
      <c r="AC30" s="226">
        <f>5/3</f>
        <v>1.6666666666666667</v>
      </c>
      <c r="AD30" s="229" t="s">
        <v>51</v>
      </c>
    </row>
    <row r="31" spans="1:30" ht="90" customHeight="1" x14ac:dyDescent="0.3">
      <c r="A31" s="288"/>
      <c r="B31" s="268"/>
      <c r="C31" s="263"/>
      <c r="D31" s="263"/>
      <c r="E31" s="263"/>
      <c r="F31" s="268"/>
      <c r="G31" s="220"/>
      <c r="H31" s="220"/>
      <c r="I31" s="220"/>
      <c r="J31" s="231"/>
      <c r="K31" s="263"/>
      <c r="L31" s="213"/>
      <c r="M31" s="220"/>
      <c r="N31" s="213"/>
      <c r="O31" s="220"/>
      <c r="P31" s="213"/>
      <c r="Q31" s="256"/>
      <c r="R31" s="77" t="s">
        <v>244</v>
      </c>
      <c r="S31" s="66" t="s">
        <v>242</v>
      </c>
      <c r="T31" s="90" t="s">
        <v>245</v>
      </c>
      <c r="U31" s="115"/>
      <c r="V31" s="161" t="s">
        <v>368</v>
      </c>
      <c r="W31" s="120"/>
      <c r="X31" s="163" t="s">
        <v>386</v>
      </c>
      <c r="Y31" s="120"/>
      <c r="Z31" s="236"/>
      <c r="AA31" s="236"/>
      <c r="AB31" s="236"/>
      <c r="AC31" s="228"/>
      <c r="AD31" s="231"/>
    </row>
    <row r="32" spans="1:30" ht="88.8" customHeight="1" x14ac:dyDescent="0.3">
      <c r="A32" s="276">
        <v>44606</v>
      </c>
      <c r="B32" s="270" t="s">
        <v>292</v>
      </c>
      <c r="C32" s="269" t="s">
        <v>246</v>
      </c>
      <c r="D32" s="269" t="s">
        <v>247</v>
      </c>
      <c r="E32" s="269" t="s">
        <v>34</v>
      </c>
      <c r="F32" s="270" t="s">
        <v>248</v>
      </c>
      <c r="G32" s="217">
        <v>2</v>
      </c>
      <c r="H32" s="217" t="s">
        <v>83</v>
      </c>
      <c r="I32" s="217">
        <v>20</v>
      </c>
      <c r="J32" s="275" t="s">
        <v>96</v>
      </c>
      <c r="K32" s="269" t="s">
        <v>249</v>
      </c>
      <c r="L32" s="210" t="s">
        <v>110</v>
      </c>
      <c r="M32" s="217" t="s">
        <v>85</v>
      </c>
      <c r="N32" s="210" t="s">
        <v>250</v>
      </c>
      <c r="O32" s="217" t="s">
        <v>87</v>
      </c>
      <c r="P32" s="210">
        <v>10</v>
      </c>
      <c r="Q32" s="221" t="s">
        <v>102</v>
      </c>
      <c r="R32" s="170" t="s">
        <v>251</v>
      </c>
      <c r="S32" s="65" t="s">
        <v>242</v>
      </c>
      <c r="T32" s="90" t="s">
        <v>252</v>
      </c>
      <c r="U32" s="115"/>
      <c r="V32" s="161" t="s">
        <v>368</v>
      </c>
      <c r="W32" s="120"/>
      <c r="X32" s="162" t="s">
        <v>387</v>
      </c>
      <c r="Y32" s="120"/>
      <c r="Z32" s="234" t="s">
        <v>85</v>
      </c>
      <c r="AA32" s="234" t="s">
        <v>207</v>
      </c>
      <c r="AB32" s="234" t="s">
        <v>214</v>
      </c>
      <c r="AC32" s="226">
        <f>10/3</f>
        <v>3.3333333333333335</v>
      </c>
      <c r="AD32" s="229" t="s">
        <v>51</v>
      </c>
    </row>
    <row r="33" spans="1:30" ht="69.599999999999994" customHeight="1" x14ac:dyDescent="0.3">
      <c r="A33" s="277"/>
      <c r="B33" s="270"/>
      <c r="C33" s="269"/>
      <c r="D33" s="269"/>
      <c r="E33" s="269"/>
      <c r="F33" s="270"/>
      <c r="G33" s="217"/>
      <c r="H33" s="217"/>
      <c r="I33" s="217"/>
      <c r="J33" s="275"/>
      <c r="K33" s="269"/>
      <c r="L33" s="210"/>
      <c r="M33" s="217"/>
      <c r="N33" s="210"/>
      <c r="O33" s="217"/>
      <c r="P33" s="210"/>
      <c r="Q33" s="221"/>
      <c r="R33" s="170" t="s">
        <v>253</v>
      </c>
      <c r="S33" s="65" t="s">
        <v>242</v>
      </c>
      <c r="T33" s="90" t="s">
        <v>254</v>
      </c>
      <c r="U33" s="115"/>
      <c r="V33" s="161" t="s">
        <v>368</v>
      </c>
      <c r="X33" s="14"/>
      <c r="Z33" s="235"/>
      <c r="AA33" s="235"/>
      <c r="AB33" s="235"/>
      <c r="AC33" s="227"/>
      <c r="AD33" s="230"/>
    </row>
    <row r="34" spans="1:30" ht="86.4" customHeight="1" x14ac:dyDescent="0.3">
      <c r="A34" s="278"/>
      <c r="B34" s="270"/>
      <c r="C34" s="269"/>
      <c r="D34" s="269"/>
      <c r="E34" s="269"/>
      <c r="F34" s="270"/>
      <c r="G34" s="217"/>
      <c r="H34" s="217"/>
      <c r="I34" s="217"/>
      <c r="J34" s="275"/>
      <c r="K34" s="269"/>
      <c r="L34" s="210"/>
      <c r="M34" s="217"/>
      <c r="N34" s="210"/>
      <c r="O34" s="217"/>
      <c r="P34" s="210"/>
      <c r="Q34" s="221"/>
      <c r="R34" s="170" t="s">
        <v>255</v>
      </c>
      <c r="S34" s="65" t="s">
        <v>242</v>
      </c>
      <c r="T34" s="90" t="s">
        <v>256</v>
      </c>
      <c r="U34" s="115"/>
      <c r="V34" s="161" t="s">
        <v>368</v>
      </c>
      <c r="X34" s="162" t="s">
        <v>388</v>
      </c>
      <c r="Z34" s="236"/>
      <c r="AA34" s="236"/>
      <c r="AB34" s="236"/>
      <c r="AC34" s="228"/>
      <c r="AD34" s="231"/>
    </row>
    <row r="35" spans="1:30" ht="13.2" customHeight="1" x14ac:dyDescent="0.3">
      <c r="A35" s="123"/>
      <c r="B35" s="124"/>
      <c r="C35" s="124"/>
      <c r="D35" s="124"/>
      <c r="E35" s="124"/>
      <c r="F35" s="125"/>
      <c r="G35" s="125"/>
      <c r="H35" s="125"/>
      <c r="I35" s="125"/>
      <c r="J35" s="124"/>
      <c r="K35" s="124"/>
      <c r="L35" s="125"/>
      <c r="M35" s="125"/>
      <c r="N35" s="125"/>
      <c r="O35" s="125"/>
      <c r="P35" s="125"/>
      <c r="Q35" s="125"/>
      <c r="R35" s="126"/>
      <c r="S35" s="126"/>
      <c r="T35" s="123"/>
      <c r="U35" s="134"/>
      <c r="V35" s="123"/>
      <c r="W35" s="127"/>
      <c r="X35" s="127"/>
      <c r="Y35" s="127"/>
      <c r="Z35" s="127"/>
      <c r="AA35" s="127"/>
      <c r="AB35" s="127"/>
      <c r="AC35" s="127"/>
      <c r="AD35" s="127"/>
    </row>
    <row r="36" spans="1:30" ht="35.4" customHeight="1" x14ac:dyDescent="0.3">
      <c r="A36" s="209">
        <v>44562</v>
      </c>
      <c r="B36" s="261" t="s">
        <v>303</v>
      </c>
      <c r="C36" s="269" t="s">
        <v>364</v>
      </c>
      <c r="D36" s="269" t="s">
        <v>304</v>
      </c>
      <c r="E36" s="269" t="s">
        <v>305</v>
      </c>
      <c r="F36" s="270" t="s">
        <v>47</v>
      </c>
      <c r="G36" s="270">
        <v>1</v>
      </c>
      <c r="H36" s="270" t="s">
        <v>69</v>
      </c>
      <c r="I36" s="270">
        <v>10</v>
      </c>
      <c r="J36" s="222" t="s">
        <v>40</v>
      </c>
      <c r="K36" s="269" t="s">
        <v>306</v>
      </c>
      <c r="L36" s="270" t="s">
        <v>71</v>
      </c>
      <c r="M36" s="270" t="s">
        <v>85</v>
      </c>
      <c r="N36" s="270" t="s">
        <v>207</v>
      </c>
      <c r="O36" s="270" t="s">
        <v>214</v>
      </c>
      <c r="P36" s="270">
        <v>3.3</v>
      </c>
      <c r="Q36" s="271" t="s">
        <v>51</v>
      </c>
      <c r="R36" s="154" t="s">
        <v>383</v>
      </c>
      <c r="S36" s="93" t="s">
        <v>307</v>
      </c>
      <c r="T36" s="88">
        <v>44638</v>
      </c>
      <c r="U36" s="133"/>
      <c r="V36" s="175" t="s">
        <v>368</v>
      </c>
      <c r="W36" s="14"/>
      <c r="X36" s="14"/>
      <c r="Y36" s="14"/>
      <c r="Z36" s="267" t="s">
        <v>85</v>
      </c>
      <c r="AA36" s="267" t="s">
        <v>207</v>
      </c>
      <c r="AB36" s="267" t="s">
        <v>214</v>
      </c>
      <c r="AC36" s="267">
        <f>3.3/3</f>
        <v>1.0999999999999999</v>
      </c>
      <c r="AD36" s="257" t="s">
        <v>51</v>
      </c>
    </row>
    <row r="37" spans="1:30" ht="39" customHeight="1" x14ac:dyDescent="0.3">
      <c r="A37" s="209"/>
      <c r="B37" s="262"/>
      <c r="C37" s="269"/>
      <c r="D37" s="269"/>
      <c r="E37" s="269"/>
      <c r="F37" s="270"/>
      <c r="G37" s="270"/>
      <c r="H37" s="270"/>
      <c r="I37" s="270"/>
      <c r="J37" s="222"/>
      <c r="K37" s="269"/>
      <c r="L37" s="270"/>
      <c r="M37" s="270"/>
      <c r="N37" s="270"/>
      <c r="O37" s="270"/>
      <c r="P37" s="270"/>
      <c r="Q37" s="271"/>
      <c r="R37" s="94" t="s">
        <v>308</v>
      </c>
      <c r="S37" s="93" t="s">
        <v>307</v>
      </c>
      <c r="T37" s="88">
        <v>44638</v>
      </c>
      <c r="U37" s="133"/>
      <c r="V37" s="175" t="s">
        <v>368</v>
      </c>
      <c r="W37" s="14"/>
      <c r="X37" s="14"/>
      <c r="Y37" s="14"/>
      <c r="Z37" s="268"/>
      <c r="AA37" s="268"/>
      <c r="AB37" s="268"/>
      <c r="AC37" s="268"/>
      <c r="AD37" s="258"/>
    </row>
    <row r="38" spans="1:30" ht="39" customHeight="1" x14ac:dyDescent="0.3">
      <c r="A38" s="209"/>
      <c r="B38" s="262"/>
      <c r="C38" s="262" t="s">
        <v>309</v>
      </c>
      <c r="D38" s="211" t="s">
        <v>310</v>
      </c>
      <c r="E38" s="211" t="s">
        <v>311</v>
      </c>
      <c r="F38" s="218" t="s">
        <v>47</v>
      </c>
      <c r="G38" s="218">
        <v>1</v>
      </c>
      <c r="H38" s="218" t="s">
        <v>204</v>
      </c>
      <c r="I38" s="218">
        <v>20</v>
      </c>
      <c r="J38" s="214" t="s">
        <v>70</v>
      </c>
      <c r="K38" s="211" t="s">
        <v>312</v>
      </c>
      <c r="L38" s="211" t="s">
        <v>71</v>
      </c>
      <c r="M38" s="218" t="s">
        <v>165</v>
      </c>
      <c r="N38" s="211" t="s">
        <v>166</v>
      </c>
      <c r="O38" s="211" t="s">
        <v>167</v>
      </c>
      <c r="P38" s="211">
        <v>10</v>
      </c>
      <c r="Q38" s="214" t="s">
        <v>69</v>
      </c>
      <c r="R38" s="89" t="s">
        <v>313</v>
      </c>
      <c r="S38" s="90" t="s">
        <v>314</v>
      </c>
      <c r="T38" s="15">
        <v>44620</v>
      </c>
      <c r="U38" s="135"/>
      <c r="V38" s="176" t="s">
        <v>368</v>
      </c>
      <c r="X38" s="14"/>
      <c r="Z38" s="267" t="s">
        <v>355</v>
      </c>
      <c r="AA38" s="267" t="s">
        <v>379</v>
      </c>
      <c r="AB38" s="267" t="s">
        <v>87</v>
      </c>
      <c r="AC38" s="267">
        <f>10/4</f>
        <v>2.5</v>
      </c>
      <c r="AD38" s="257" t="s">
        <v>51</v>
      </c>
    </row>
    <row r="39" spans="1:30" ht="52.8" customHeight="1" x14ac:dyDescent="0.3">
      <c r="A39" s="209"/>
      <c r="B39" s="262"/>
      <c r="C39" s="262"/>
      <c r="D39" s="212"/>
      <c r="E39" s="212"/>
      <c r="F39" s="219"/>
      <c r="G39" s="219"/>
      <c r="H39" s="219"/>
      <c r="I39" s="219"/>
      <c r="J39" s="215"/>
      <c r="K39" s="212"/>
      <c r="L39" s="212"/>
      <c r="M39" s="219"/>
      <c r="N39" s="212"/>
      <c r="O39" s="212"/>
      <c r="P39" s="212"/>
      <c r="Q39" s="215"/>
      <c r="R39" s="89" t="s">
        <v>315</v>
      </c>
      <c r="S39" s="90" t="s">
        <v>314</v>
      </c>
      <c r="T39" s="15">
        <v>44620</v>
      </c>
      <c r="U39" s="135"/>
      <c r="V39" s="176" t="s">
        <v>368</v>
      </c>
      <c r="X39" s="14"/>
      <c r="Z39" s="321"/>
      <c r="AA39" s="321"/>
      <c r="AB39" s="321"/>
      <c r="AC39" s="321"/>
      <c r="AD39" s="322"/>
    </row>
    <row r="40" spans="1:30" s="6" customFormat="1" ht="52.8" customHeight="1" x14ac:dyDescent="0.3">
      <c r="A40" s="209"/>
      <c r="B40" s="262"/>
      <c r="C40" s="263"/>
      <c r="D40" s="213"/>
      <c r="E40" s="213"/>
      <c r="F40" s="220"/>
      <c r="G40" s="220"/>
      <c r="H40" s="220"/>
      <c r="I40" s="220"/>
      <c r="J40" s="216"/>
      <c r="K40" s="213"/>
      <c r="L40" s="213"/>
      <c r="M40" s="220"/>
      <c r="N40" s="213"/>
      <c r="O40" s="213"/>
      <c r="P40" s="213"/>
      <c r="Q40" s="216"/>
      <c r="R40" s="89" t="s">
        <v>316</v>
      </c>
      <c r="S40" s="90" t="s">
        <v>314</v>
      </c>
      <c r="T40" s="15">
        <v>44620</v>
      </c>
      <c r="U40" s="135"/>
      <c r="V40" s="176" t="s">
        <v>368</v>
      </c>
      <c r="X40" s="14"/>
      <c r="Z40" s="268"/>
      <c r="AA40" s="268"/>
      <c r="AB40" s="268"/>
      <c r="AC40" s="268"/>
      <c r="AD40" s="258"/>
    </row>
    <row r="41" spans="1:30" ht="58.5" customHeight="1" x14ac:dyDescent="0.3">
      <c r="A41" s="209"/>
      <c r="B41" s="262"/>
      <c r="C41" s="261" t="s">
        <v>317</v>
      </c>
      <c r="D41" s="211" t="s">
        <v>318</v>
      </c>
      <c r="E41" s="211" t="s">
        <v>319</v>
      </c>
      <c r="F41" s="218" t="s">
        <v>36</v>
      </c>
      <c r="G41" s="218">
        <v>2</v>
      </c>
      <c r="H41" s="218" t="s">
        <v>69</v>
      </c>
      <c r="I41" s="218">
        <v>10</v>
      </c>
      <c r="J41" s="214" t="s">
        <v>70</v>
      </c>
      <c r="K41" s="211" t="s">
        <v>320</v>
      </c>
      <c r="L41" s="211" t="s">
        <v>71</v>
      </c>
      <c r="M41" s="218" t="s">
        <v>85</v>
      </c>
      <c r="N41" s="211" t="s">
        <v>321</v>
      </c>
      <c r="O41" s="211" t="s">
        <v>322</v>
      </c>
      <c r="P41" s="272">
        <f>20/3</f>
        <v>6.666666666666667</v>
      </c>
      <c r="Q41" s="255" t="s">
        <v>37</v>
      </c>
      <c r="R41" s="89" t="s">
        <v>323</v>
      </c>
      <c r="S41" s="90" t="s">
        <v>324</v>
      </c>
      <c r="T41" s="15">
        <v>44620</v>
      </c>
      <c r="U41" s="136"/>
      <c r="V41" s="176" t="s">
        <v>368</v>
      </c>
      <c r="W41" s="14"/>
      <c r="X41" s="14"/>
      <c r="Y41" s="14"/>
      <c r="Z41" s="261" t="s">
        <v>85</v>
      </c>
      <c r="AA41" s="261" t="s">
        <v>250</v>
      </c>
      <c r="AB41" s="261" t="s">
        <v>87</v>
      </c>
      <c r="AC41" s="261">
        <f>6.7/4</f>
        <v>1.675</v>
      </c>
      <c r="AD41" s="229" t="s">
        <v>51</v>
      </c>
    </row>
    <row r="42" spans="1:30" ht="43.2" x14ac:dyDescent="0.3">
      <c r="A42" s="209"/>
      <c r="B42" s="262"/>
      <c r="C42" s="262"/>
      <c r="D42" s="212"/>
      <c r="E42" s="212"/>
      <c r="F42" s="219"/>
      <c r="G42" s="219"/>
      <c r="H42" s="219"/>
      <c r="I42" s="219"/>
      <c r="J42" s="215"/>
      <c r="K42" s="212"/>
      <c r="L42" s="212"/>
      <c r="M42" s="219"/>
      <c r="N42" s="212"/>
      <c r="O42" s="212"/>
      <c r="P42" s="273"/>
      <c r="Q42" s="320"/>
      <c r="R42" s="89" t="s">
        <v>325</v>
      </c>
      <c r="S42" s="90" t="s">
        <v>324</v>
      </c>
      <c r="T42" s="15">
        <v>44620</v>
      </c>
      <c r="U42" s="136"/>
      <c r="V42" s="176" t="s">
        <v>368</v>
      </c>
      <c r="W42" s="14"/>
      <c r="X42" s="14"/>
      <c r="Y42" s="14"/>
      <c r="Z42" s="262"/>
      <c r="AA42" s="262"/>
      <c r="AB42" s="262"/>
      <c r="AC42" s="262"/>
      <c r="AD42" s="230"/>
    </row>
    <row r="43" spans="1:30" ht="43.2" customHeight="1" x14ac:dyDescent="0.3">
      <c r="A43" s="209"/>
      <c r="B43" s="262"/>
      <c r="C43" s="263"/>
      <c r="D43" s="213"/>
      <c r="E43" s="213"/>
      <c r="F43" s="220"/>
      <c r="G43" s="220"/>
      <c r="H43" s="220"/>
      <c r="I43" s="220"/>
      <c r="J43" s="216"/>
      <c r="K43" s="213"/>
      <c r="L43" s="213"/>
      <c r="M43" s="220"/>
      <c r="N43" s="213"/>
      <c r="O43" s="213"/>
      <c r="P43" s="274"/>
      <c r="Q43" s="256"/>
      <c r="R43" s="89" t="s">
        <v>326</v>
      </c>
      <c r="S43" s="90" t="s">
        <v>324</v>
      </c>
      <c r="T43" s="15">
        <v>44701</v>
      </c>
      <c r="U43" s="136"/>
      <c r="V43" s="176" t="s">
        <v>368</v>
      </c>
      <c r="W43" s="14"/>
      <c r="X43" s="14"/>
      <c r="Y43" s="14"/>
      <c r="Z43" s="263"/>
      <c r="AA43" s="263"/>
      <c r="AB43" s="263"/>
      <c r="AC43" s="263"/>
      <c r="AD43" s="231"/>
    </row>
    <row r="44" spans="1:30" ht="57.6" customHeight="1" x14ac:dyDescent="0.3">
      <c r="A44" s="209"/>
      <c r="B44" s="262"/>
      <c r="C44" s="261" t="s">
        <v>327</v>
      </c>
      <c r="D44" s="211" t="s">
        <v>328</v>
      </c>
      <c r="E44" s="211" t="s">
        <v>311</v>
      </c>
      <c r="F44" s="218" t="s">
        <v>36</v>
      </c>
      <c r="G44" s="218">
        <v>2</v>
      </c>
      <c r="H44" s="218" t="s">
        <v>69</v>
      </c>
      <c r="I44" s="218">
        <v>10</v>
      </c>
      <c r="J44" s="214" t="s">
        <v>70</v>
      </c>
      <c r="K44" s="211" t="s">
        <v>329</v>
      </c>
      <c r="L44" s="211" t="s">
        <v>71</v>
      </c>
      <c r="M44" s="218" t="s">
        <v>85</v>
      </c>
      <c r="N44" s="211" t="s">
        <v>321</v>
      </c>
      <c r="O44" s="211" t="s">
        <v>208</v>
      </c>
      <c r="P44" s="211">
        <v>6.7</v>
      </c>
      <c r="Q44" s="255" t="s">
        <v>37</v>
      </c>
      <c r="R44" s="89" t="s">
        <v>330</v>
      </c>
      <c r="S44" s="90" t="s">
        <v>331</v>
      </c>
      <c r="T44" s="15">
        <v>44620</v>
      </c>
      <c r="U44" s="136"/>
      <c r="V44" s="176" t="s">
        <v>368</v>
      </c>
      <c r="W44" s="14"/>
      <c r="X44" s="14"/>
      <c r="Y44" s="14"/>
      <c r="Z44" s="267" t="s">
        <v>85</v>
      </c>
      <c r="AA44" s="267" t="s">
        <v>250</v>
      </c>
      <c r="AB44" s="267" t="s">
        <v>87</v>
      </c>
      <c r="AC44" s="267">
        <f>6.7/4</f>
        <v>1.675</v>
      </c>
      <c r="AD44" s="257" t="s">
        <v>51</v>
      </c>
    </row>
    <row r="45" spans="1:30" ht="28.8" x14ac:dyDescent="0.3">
      <c r="A45" s="209"/>
      <c r="B45" s="263"/>
      <c r="C45" s="263"/>
      <c r="D45" s="213"/>
      <c r="E45" s="213"/>
      <c r="F45" s="220"/>
      <c r="G45" s="220"/>
      <c r="H45" s="220"/>
      <c r="I45" s="220"/>
      <c r="J45" s="216"/>
      <c r="K45" s="213"/>
      <c r="L45" s="213"/>
      <c r="M45" s="220"/>
      <c r="N45" s="213"/>
      <c r="O45" s="213"/>
      <c r="P45" s="213"/>
      <c r="Q45" s="256"/>
      <c r="R45" s="89" t="s">
        <v>332</v>
      </c>
      <c r="S45" s="90" t="s">
        <v>331</v>
      </c>
      <c r="T45" s="15">
        <v>44620</v>
      </c>
      <c r="U45" s="136"/>
      <c r="V45" s="176" t="s">
        <v>368</v>
      </c>
      <c r="W45" s="14"/>
      <c r="X45" s="14"/>
      <c r="Y45" s="14"/>
      <c r="Z45" s="268"/>
      <c r="AA45" s="268"/>
      <c r="AB45" s="268"/>
      <c r="AC45" s="268"/>
      <c r="AD45" s="258"/>
    </row>
    <row r="48" spans="1:30" ht="15.6" x14ac:dyDescent="0.3">
      <c r="A48" s="201" t="s">
        <v>27</v>
      </c>
      <c r="B48" s="201" t="s">
        <v>14</v>
      </c>
      <c r="C48" s="203" t="s">
        <v>0</v>
      </c>
      <c r="D48" s="204" t="s">
        <v>21</v>
      </c>
      <c r="E48" s="204"/>
      <c r="F48" s="205" t="s">
        <v>15</v>
      </c>
      <c r="G48" s="205"/>
      <c r="H48" s="205"/>
      <c r="I48" s="205"/>
      <c r="J48" s="205"/>
      <c r="K48" s="206" t="s">
        <v>19</v>
      </c>
      <c r="L48" s="206"/>
      <c r="M48" s="199" t="s">
        <v>16</v>
      </c>
      <c r="N48" s="199"/>
      <c r="O48" s="199"/>
      <c r="P48" s="200" t="s">
        <v>17</v>
      </c>
      <c r="Q48" s="200"/>
      <c r="R48" s="207" t="s">
        <v>23</v>
      </c>
      <c r="S48" s="207"/>
      <c r="T48" s="207"/>
      <c r="U48" s="107"/>
      <c r="V48" s="68" t="s">
        <v>231</v>
      </c>
      <c r="W48" s="118"/>
      <c r="X48" s="169" t="s">
        <v>370</v>
      </c>
      <c r="Y48" s="118"/>
      <c r="Z48" s="199" t="s">
        <v>16</v>
      </c>
      <c r="AA48" s="199"/>
      <c r="AB48" s="199"/>
      <c r="AC48" s="200" t="s">
        <v>17</v>
      </c>
      <c r="AD48" s="200"/>
    </row>
    <row r="49" spans="1:30" ht="46.8" x14ac:dyDescent="0.3">
      <c r="A49" s="201"/>
      <c r="B49" s="201"/>
      <c r="C49" s="203"/>
      <c r="D49" s="23" t="s">
        <v>134</v>
      </c>
      <c r="E49" s="23" t="s">
        <v>1</v>
      </c>
      <c r="F49" s="23" t="s">
        <v>2</v>
      </c>
      <c r="G49" s="23" t="s">
        <v>3</v>
      </c>
      <c r="H49" s="23" t="s">
        <v>4</v>
      </c>
      <c r="I49" s="23" t="s">
        <v>3</v>
      </c>
      <c r="J49" s="23" t="s">
        <v>5</v>
      </c>
      <c r="K49" s="23" t="s">
        <v>22</v>
      </c>
      <c r="L49" s="23" t="s">
        <v>20</v>
      </c>
      <c r="M49" s="23" t="s">
        <v>6</v>
      </c>
      <c r="N49" s="23" t="s">
        <v>7</v>
      </c>
      <c r="O49" s="23" t="s">
        <v>8</v>
      </c>
      <c r="P49" s="23" t="s">
        <v>9</v>
      </c>
      <c r="Q49" s="23" t="s">
        <v>10</v>
      </c>
      <c r="R49" s="23" t="s">
        <v>11</v>
      </c>
      <c r="S49" s="23" t="s">
        <v>12</v>
      </c>
      <c r="T49" s="87" t="s">
        <v>13</v>
      </c>
      <c r="U49" s="108"/>
      <c r="V49" s="69" t="s">
        <v>233</v>
      </c>
      <c r="W49" s="119"/>
      <c r="X49" s="78"/>
      <c r="Y49" s="119"/>
      <c r="Z49" s="87" t="s">
        <v>6</v>
      </c>
      <c r="AA49" s="117" t="s">
        <v>7</v>
      </c>
      <c r="AB49" s="23" t="s">
        <v>8</v>
      </c>
      <c r="AC49" s="23" t="s">
        <v>9</v>
      </c>
      <c r="AD49" s="23" t="s">
        <v>10</v>
      </c>
    </row>
    <row r="50" spans="1:30" ht="54.6" customHeight="1" x14ac:dyDescent="0.3">
      <c r="A50" s="278">
        <v>44594</v>
      </c>
      <c r="B50" s="210" t="s">
        <v>135</v>
      </c>
      <c r="C50" s="210" t="s">
        <v>136</v>
      </c>
      <c r="D50" s="211" t="s">
        <v>137</v>
      </c>
      <c r="E50" s="210" t="s">
        <v>138</v>
      </c>
      <c r="F50" s="217" t="s">
        <v>139</v>
      </c>
      <c r="G50" s="217">
        <v>1</v>
      </c>
      <c r="H50" s="217" t="s">
        <v>69</v>
      </c>
      <c r="I50" s="217">
        <v>10</v>
      </c>
      <c r="J50" s="222" t="s">
        <v>264</v>
      </c>
      <c r="K50" s="210" t="s">
        <v>72</v>
      </c>
      <c r="L50" s="211" t="s">
        <v>262</v>
      </c>
      <c r="M50" s="218" t="s">
        <v>140</v>
      </c>
      <c r="N50" s="218" t="s">
        <v>140</v>
      </c>
      <c r="O50" s="211" t="s">
        <v>263</v>
      </c>
      <c r="P50" s="211">
        <v>10</v>
      </c>
      <c r="Q50" s="214" t="s">
        <v>102</v>
      </c>
      <c r="R50" s="24" t="s">
        <v>141</v>
      </c>
      <c r="S50" s="24" t="s">
        <v>142</v>
      </c>
      <c r="T50" s="75">
        <v>44953</v>
      </c>
      <c r="U50" s="116"/>
      <c r="V50" s="161" t="s">
        <v>368</v>
      </c>
      <c r="W50" s="120"/>
      <c r="X50" s="168"/>
      <c r="Y50" s="120"/>
      <c r="Z50" s="218" t="s">
        <v>165</v>
      </c>
      <c r="AA50" s="218" t="s">
        <v>166</v>
      </c>
      <c r="AB50" s="218" t="s">
        <v>167</v>
      </c>
      <c r="AC50" s="218">
        <f>10/2</f>
        <v>5</v>
      </c>
      <c r="AD50" s="264" t="s">
        <v>37</v>
      </c>
    </row>
    <row r="51" spans="1:30" ht="69.599999999999994" customHeight="1" x14ac:dyDescent="0.3">
      <c r="A51" s="285"/>
      <c r="B51" s="210"/>
      <c r="C51" s="210"/>
      <c r="D51" s="212"/>
      <c r="E51" s="210"/>
      <c r="F51" s="217"/>
      <c r="G51" s="217"/>
      <c r="H51" s="217"/>
      <c r="I51" s="217"/>
      <c r="J51" s="222"/>
      <c r="K51" s="210"/>
      <c r="L51" s="212"/>
      <c r="M51" s="219"/>
      <c r="N51" s="219"/>
      <c r="O51" s="212"/>
      <c r="P51" s="212"/>
      <c r="Q51" s="215"/>
      <c r="R51" s="58" t="s">
        <v>143</v>
      </c>
      <c r="S51" s="24" t="s">
        <v>142</v>
      </c>
      <c r="T51" s="75">
        <v>44953</v>
      </c>
      <c r="U51" s="116"/>
      <c r="V51" s="161" t="s">
        <v>368</v>
      </c>
      <c r="X51" s="14"/>
      <c r="Z51" s="219"/>
      <c r="AA51" s="219"/>
      <c r="AB51" s="219"/>
      <c r="AC51" s="219"/>
      <c r="AD51" s="265"/>
    </row>
    <row r="52" spans="1:30" ht="36.6" customHeight="1" x14ac:dyDescent="0.3">
      <c r="A52" s="285"/>
      <c r="B52" s="210"/>
      <c r="C52" s="210"/>
      <c r="D52" s="213"/>
      <c r="E52" s="210"/>
      <c r="F52" s="217"/>
      <c r="G52" s="217"/>
      <c r="H52" s="217"/>
      <c r="I52" s="217"/>
      <c r="J52" s="222"/>
      <c r="K52" s="210"/>
      <c r="L52" s="213"/>
      <c r="M52" s="220"/>
      <c r="N52" s="220"/>
      <c r="O52" s="213"/>
      <c r="P52" s="213"/>
      <c r="Q52" s="216"/>
      <c r="R52" s="39" t="s">
        <v>144</v>
      </c>
      <c r="S52" s="24" t="s">
        <v>142</v>
      </c>
      <c r="T52" s="75">
        <v>44953</v>
      </c>
      <c r="U52" s="116"/>
      <c r="V52" s="161" t="s">
        <v>368</v>
      </c>
      <c r="X52" s="14"/>
      <c r="Z52" s="220"/>
      <c r="AA52" s="220"/>
      <c r="AB52" s="220"/>
      <c r="AC52" s="220"/>
      <c r="AD52" s="266"/>
    </row>
    <row r="54" spans="1:30" x14ac:dyDescent="0.3">
      <c r="R54">
        <v>33</v>
      </c>
      <c r="AD54">
        <v>12</v>
      </c>
    </row>
    <row r="58" spans="1:30" x14ac:dyDescent="0.3">
      <c r="B58" s="195" t="s">
        <v>30</v>
      </c>
      <c r="C58" s="195"/>
      <c r="D58" s="14" t="s">
        <v>29</v>
      </c>
      <c r="E58" s="196" t="s">
        <v>28</v>
      </c>
      <c r="F58" s="196"/>
    </row>
  </sheetData>
  <mergeCells count="283">
    <mergeCell ref="Z18:Z20"/>
    <mergeCell ref="AA18:AA20"/>
    <mergeCell ref="AB18:AB20"/>
    <mergeCell ref="AC18:AC20"/>
    <mergeCell ref="AD18:AD20"/>
    <mergeCell ref="Z16:Z17"/>
    <mergeCell ref="AA16:AA17"/>
    <mergeCell ref="AB16:AB17"/>
    <mergeCell ref="AC16:AC17"/>
    <mergeCell ref="AD16:AD17"/>
    <mergeCell ref="AA36:AA37"/>
    <mergeCell ref="AB36:AB37"/>
    <mergeCell ref="AC36:AC37"/>
    <mergeCell ref="AD36:AD37"/>
    <mergeCell ref="Z30:Z31"/>
    <mergeCell ref="AA30:AA31"/>
    <mergeCell ref="AB30:AB31"/>
    <mergeCell ref="AC30:AC31"/>
    <mergeCell ref="AD30:AD31"/>
    <mergeCell ref="Z32:Z34"/>
    <mergeCell ref="AA32:AA34"/>
    <mergeCell ref="AB32:AB34"/>
    <mergeCell ref="AC32:AC34"/>
    <mergeCell ref="AD32:AD34"/>
    <mergeCell ref="B58:C58"/>
    <mergeCell ref="E58:F58"/>
    <mergeCell ref="D50:D52"/>
    <mergeCell ref="AC26:AC28"/>
    <mergeCell ref="AD26:AD28"/>
    <mergeCell ref="K50:K52"/>
    <mergeCell ref="L50:L52"/>
    <mergeCell ref="M50:M52"/>
    <mergeCell ref="N50:N52"/>
    <mergeCell ref="O50:O52"/>
    <mergeCell ref="K48:L48"/>
    <mergeCell ref="M48:O48"/>
    <mergeCell ref="J30:J31"/>
    <mergeCell ref="K30:K31"/>
    <mergeCell ref="L30:L31"/>
    <mergeCell ref="M30:M31"/>
    <mergeCell ref="N30:N31"/>
    <mergeCell ref="O30:O31"/>
    <mergeCell ref="M26:M28"/>
    <mergeCell ref="D26:D28"/>
    <mergeCell ref="E26:E28"/>
    <mergeCell ref="F26:F28"/>
    <mergeCell ref="G26:G28"/>
    <mergeCell ref="Z36:Z37"/>
    <mergeCell ref="H26:H28"/>
    <mergeCell ref="Z22:Z25"/>
    <mergeCell ref="AA22:AA25"/>
    <mergeCell ref="AB22:AB25"/>
    <mergeCell ref="AC22:AC25"/>
    <mergeCell ref="AD22:AD25"/>
    <mergeCell ref="P50:P52"/>
    <mergeCell ref="Q50:Q52"/>
    <mergeCell ref="Z26:Z28"/>
    <mergeCell ref="AA26:AA28"/>
    <mergeCell ref="AB26:AB28"/>
    <mergeCell ref="AC48:AD48"/>
    <mergeCell ref="R48:T48"/>
    <mergeCell ref="Z48:AB48"/>
    <mergeCell ref="Q22:Q25"/>
    <mergeCell ref="P48:Q48"/>
    <mergeCell ref="P30:P31"/>
    <mergeCell ref="Q30:Q31"/>
    <mergeCell ref="Q41:Q43"/>
    <mergeCell ref="Z38:Z40"/>
    <mergeCell ref="AA38:AA40"/>
    <mergeCell ref="AB38:AB40"/>
    <mergeCell ref="AC38:AC40"/>
    <mergeCell ref="AD38:AD40"/>
    <mergeCell ref="Q26:Q28"/>
    <mergeCell ref="A50:A52"/>
    <mergeCell ref="B50:B52"/>
    <mergeCell ref="C50:C52"/>
    <mergeCell ref="E50:E52"/>
    <mergeCell ref="F50:F52"/>
    <mergeCell ref="G50:G52"/>
    <mergeCell ref="H50:H52"/>
    <mergeCell ref="I50:I52"/>
    <mergeCell ref="J50:J52"/>
    <mergeCell ref="A48:A49"/>
    <mergeCell ref="B48:B49"/>
    <mergeCell ref="C48:C49"/>
    <mergeCell ref="D48:E48"/>
    <mergeCell ref="F48:J48"/>
    <mergeCell ref="A30:A31"/>
    <mergeCell ref="B30:B31"/>
    <mergeCell ref="C30:C31"/>
    <mergeCell ref="D30:D31"/>
    <mergeCell ref="E30:E31"/>
    <mergeCell ref="F30:F31"/>
    <mergeCell ref="G30:G31"/>
    <mergeCell ref="H30:H31"/>
    <mergeCell ref="I30:I31"/>
    <mergeCell ref="B7:S7"/>
    <mergeCell ref="A11:A12"/>
    <mergeCell ref="B11:B12"/>
    <mergeCell ref="C11:C12"/>
    <mergeCell ref="D11:E11"/>
    <mergeCell ref="F11:J11"/>
    <mergeCell ref="K11:L11"/>
    <mergeCell ref="M11:O11"/>
    <mergeCell ref="P11:Q11"/>
    <mergeCell ref="R11:T11"/>
    <mergeCell ref="A16:A17"/>
    <mergeCell ref="B16:B17"/>
    <mergeCell ref="C16:C17"/>
    <mergeCell ref="D16:D17"/>
    <mergeCell ref="E16:E17"/>
    <mergeCell ref="F16:F17"/>
    <mergeCell ref="F18:F20"/>
    <mergeCell ref="H16:H17"/>
    <mergeCell ref="E18:E20"/>
    <mergeCell ref="Z11:AB11"/>
    <mergeCell ref="AC11:AD11"/>
    <mergeCell ref="A13:A15"/>
    <mergeCell ref="B13:B15"/>
    <mergeCell ref="C13:C15"/>
    <mergeCell ref="D13:D15"/>
    <mergeCell ref="E13:E15"/>
    <mergeCell ref="F13:F15"/>
    <mergeCell ref="G13:G15"/>
    <mergeCell ref="H13:H15"/>
    <mergeCell ref="O13:O15"/>
    <mergeCell ref="P13:P15"/>
    <mergeCell ref="Q13:Q15"/>
    <mergeCell ref="I13:I15"/>
    <mergeCell ref="J13:J15"/>
    <mergeCell ref="K13:K15"/>
    <mergeCell ref="L13:L15"/>
    <mergeCell ref="M13:M15"/>
    <mergeCell ref="N13:N15"/>
    <mergeCell ref="Z13:Z15"/>
    <mergeCell ref="AA13:AA15"/>
    <mergeCell ref="AB13:AB15"/>
    <mergeCell ref="AC13:AC15"/>
    <mergeCell ref="AD13:AD15"/>
    <mergeCell ref="L16:L17"/>
    <mergeCell ref="M16:M17"/>
    <mergeCell ref="G18:G20"/>
    <mergeCell ref="H18:H20"/>
    <mergeCell ref="I18:I20"/>
    <mergeCell ref="J18:J20"/>
    <mergeCell ref="K18:K20"/>
    <mergeCell ref="Q18:Q20"/>
    <mergeCell ref="I16:I17"/>
    <mergeCell ref="J16:J17"/>
    <mergeCell ref="K16:K17"/>
    <mergeCell ref="G16:G17"/>
    <mergeCell ref="L18:L20"/>
    <mergeCell ref="N16:N17"/>
    <mergeCell ref="O16:O17"/>
    <mergeCell ref="P16:P17"/>
    <mergeCell ref="Q16:Q17"/>
    <mergeCell ref="P18:P20"/>
    <mergeCell ref="F22:F25"/>
    <mergeCell ref="G22:G25"/>
    <mergeCell ref="H22:H25"/>
    <mergeCell ref="I22:I25"/>
    <mergeCell ref="J22:J25"/>
    <mergeCell ref="K22:K25"/>
    <mergeCell ref="L22:L25"/>
    <mergeCell ref="M22:M25"/>
    <mergeCell ref="N22:N25"/>
    <mergeCell ref="O22:O25"/>
    <mergeCell ref="P22:P25"/>
    <mergeCell ref="I26:I28"/>
    <mergeCell ref="A22:A25"/>
    <mergeCell ref="B22:B25"/>
    <mergeCell ref="C22:C25"/>
    <mergeCell ref="D22:D25"/>
    <mergeCell ref="E22:E25"/>
    <mergeCell ref="M18:M20"/>
    <mergeCell ref="N18:N20"/>
    <mergeCell ref="O18:O20"/>
    <mergeCell ref="A18:A20"/>
    <mergeCell ref="B18:B20"/>
    <mergeCell ref="C18:C20"/>
    <mergeCell ref="D18:D20"/>
    <mergeCell ref="N26:N28"/>
    <mergeCell ref="O26:O28"/>
    <mergeCell ref="P26:P28"/>
    <mergeCell ref="L26:L28"/>
    <mergeCell ref="J26:J28"/>
    <mergeCell ref="K26:K28"/>
    <mergeCell ref="A26:A28"/>
    <mergeCell ref="B26:B28"/>
    <mergeCell ref="C26:C28"/>
    <mergeCell ref="L32:L34"/>
    <mergeCell ref="M32:M34"/>
    <mergeCell ref="N32:N34"/>
    <mergeCell ref="O32:O34"/>
    <mergeCell ref="P32:P34"/>
    <mergeCell ref="Q32:Q34"/>
    <mergeCell ref="A32:A34"/>
    <mergeCell ref="B32:B34"/>
    <mergeCell ref="C32:C34"/>
    <mergeCell ref="D32:D34"/>
    <mergeCell ref="E32:E34"/>
    <mergeCell ref="F32:F34"/>
    <mergeCell ref="G32:G34"/>
    <mergeCell ref="H32:H34"/>
    <mergeCell ref="I32:I34"/>
    <mergeCell ref="D44:D45"/>
    <mergeCell ref="E44:E45"/>
    <mergeCell ref="F44:F45"/>
    <mergeCell ref="G44:G45"/>
    <mergeCell ref="H44:H45"/>
    <mergeCell ref="I44:I45"/>
    <mergeCell ref="J44:J45"/>
    <mergeCell ref="K44:K45"/>
    <mergeCell ref="J32:J34"/>
    <mergeCell ref="K32:K34"/>
    <mergeCell ref="J41:J43"/>
    <mergeCell ref="K41:K43"/>
    <mergeCell ref="L44:L45"/>
    <mergeCell ref="M44:M45"/>
    <mergeCell ref="N44:N45"/>
    <mergeCell ref="O44:O45"/>
    <mergeCell ref="P44:P45"/>
    <mergeCell ref="Q44:Q45"/>
    <mergeCell ref="L41:L43"/>
    <mergeCell ref="M41:M43"/>
    <mergeCell ref="N41:N43"/>
    <mergeCell ref="O41:O43"/>
    <mergeCell ref="P41:P43"/>
    <mergeCell ref="P36:P37"/>
    <mergeCell ref="Q36:Q37"/>
    <mergeCell ref="L38:L40"/>
    <mergeCell ref="M38:M40"/>
    <mergeCell ref="N38:N40"/>
    <mergeCell ref="O38:O40"/>
    <mergeCell ref="P38:P40"/>
    <mergeCell ref="Q38:Q40"/>
    <mergeCell ref="J36:J37"/>
    <mergeCell ref="K36:K37"/>
    <mergeCell ref="L36:L37"/>
    <mergeCell ref="M36:M37"/>
    <mergeCell ref="N36:N37"/>
    <mergeCell ref="J38:J40"/>
    <mergeCell ref="K38:K40"/>
    <mergeCell ref="O36:O37"/>
    <mergeCell ref="A36:A45"/>
    <mergeCell ref="B36:B45"/>
    <mergeCell ref="C36:C37"/>
    <mergeCell ref="D36:D37"/>
    <mergeCell ref="E36:E37"/>
    <mergeCell ref="F36:F37"/>
    <mergeCell ref="G36:G37"/>
    <mergeCell ref="H36:H37"/>
    <mergeCell ref="I36:I37"/>
    <mergeCell ref="C38:C40"/>
    <mergeCell ref="D38:D40"/>
    <mergeCell ref="E38:E40"/>
    <mergeCell ref="F38:F40"/>
    <mergeCell ref="G38:G40"/>
    <mergeCell ref="H38:H40"/>
    <mergeCell ref="I38:I40"/>
    <mergeCell ref="C41:C43"/>
    <mergeCell ref="D41:D43"/>
    <mergeCell ref="E41:E43"/>
    <mergeCell ref="F41:F43"/>
    <mergeCell ref="G41:G43"/>
    <mergeCell ref="H41:H43"/>
    <mergeCell ref="I41:I43"/>
    <mergeCell ref="C44:C45"/>
    <mergeCell ref="Z41:Z43"/>
    <mergeCell ref="AA41:AA43"/>
    <mergeCell ref="AB41:AB43"/>
    <mergeCell ref="AC41:AC43"/>
    <mergeCell ref="AD41:AD43"/>
    <mergeCell ref="Z50:Z52"/>
    <mergeCell ref="AA50:AA52"/>
    <mergeCell ref="AB50:AB52"/>
    <mergeCell ref="AC50:AC52"/>
    <mergeCell ref="AD50:AD52"/>
    <mergeCell ref="Z44:Z45"/>
    <mergeCell ref="AA44:AA45"/>
    <mergeCell ref="AB44:AB45"/>
    <mergeCell ref="AC44:AC45"/>
    <mergeCell ref="AD44:AD45"/>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AZ34"/>
  <sheetViews>
    <sheetView topLeftCell="T7" zoomScale="80" zoomScaleNormal="80" workbookViewId="0">
      <selection activeCell="AB13" sqref="AB13:AB15"/>
    </sheetView>
  </sheetViews>
  <sheetFormatPr baseColWidth="10" defaultRowHeight="14.4" x14ac:dyDescent="0.3"/>
  <cols>
    <col min="1" max="1" width="14.6640625" customWidth="1"/>
    <col min="2" max="2" width="16.33203125" customWidth="1"/>
    <col min="3" max="3" width="18.88671875" customWidth="1"/>
    <col min="4" max="4" width="35.33203125" customWidth="1"/>
    <col min="5" max="5" width="16.5546875" customWidth="1"/>
    <col min="6" max="6" width="11.5546875" customWidth="1"/>
    <col min="7" max="7" width="13.21875" customWidth="1"/>
    <col min="8" max="8" width="11.5546875" customWidth="1"/>
    <col min="9" max="9" width="12.6640625" customWidth="1"/>
    <col min="10" max="10" width="11.5546875" customWidth="1"/>
    <col min="11" max="11" width="20.77734375" customWidth="1"/>
    <col min="12" max="12" width="14.77734375" customWidth="1"/>
    <col min="13" max="13" width="11.5546875" customWidth="1"/>
    <col min="14" max="14" width="13.44140625" customWidth="1"/>
    <col min="15" max="16" width="11.5546875" customWidth="1"/>
    <col min="17" max="17" width="14.5546875" customWidth="1"/>
    <col min="18" max="18" width="38.21875" customWidth="1"/>
    <col min="19" max="19" width="18.21875" customWidth="1"/>
    <col min="20" max="20" width="17.33203125" customWidth="1"/>
    <col min="21" max="21" width="3.109375" style="132" customWidth="1"/>
    <col min="22" max="22" width="11.77734375" customWidth="1"/>
    <col min="23" max="23" width="3" customWidth="1"/>
    <col min="25" max="25" width="13.6640625" customWidth="1"/>
    <col min="28" max="28" width="15.33203125" customWidth="1"/>
    <col min="29" max="29" width="3.33203125" customWidth="1"/>
    <col min="30" max="30" width="15.109375" customWidth="1"/>
    <col min="31" max="31" width="12.88671875" customWidth="1"/>
    <col min="32" max="32" width="17.109375" customWidth="1"/>
    <col min="33" max="33" width="3.21875" customWidth="1"/>
    <col min="35" max="35" width="2.88671875" customWidth="1"/>
    <col min="41" max="41" width="3.33203125" customWidth="1"/>
    <col min="42" max="42" width="17.44140625" customWidth="1"/>
    <col min="43" max="43" width="14.5546875" customWidth="1"/>
    <col min="44" max="44" width="13.33203125" customWidth="1"/>
    <col min="45" max="45" width="2.44140625" customWidth="1"/>
    <col min="46" max="46" width="11.33203125" customWidth="1"/>
    <col min="47" max="47" width="2.33203125" customWidth="1"/>
  </cols>
  <sheetData>
    <row r="7" spans="1:40" ht="23.4" x14ac:dyDescent="0.45">
      <c r="B7" s="202" t="s">
        <v>24</v>
      </c>
      <c r="C7" s="202"/>
      <c r="D7" s="202"/>
      <c r="E7" s="202"/>
      <c r="F7" s="202"/>
      <c r="G7" s="202"/>
      <c r="H7" s="202"/>
      <c r="I7" s="202"/>
      <c r="J7" s="202"/>
      <c r="K7" s="202"/>
      <c r="L7" s="202"/>
      <c r="M7" s="202"/>
      <c r="N7" s="202"/>
      <c r="O7" s="202"/>
      <c r="P7" s="202"/>
      <c r="Q7" s="202"/>
      <c r="R7" s="202"/>
      <c r="S7" s="202"/>
      <c r="T7" s="9"/>
      <c r="U7" s="131"/>
      <c r="V7" s="9"/>
    </row>
    <row r="9" spans="1:40" ht="24" customHeight="1" x14ac:dyDescent="0.3">
      <c r="B9" s="2" t="s">
        <v>25</v>
      </c>
      <c r="C9" s="3" t="s">
        <v>160</v>
      </c>
      <c r="D9" s="4"/>
      <c r="E9" s="4"/>
      <c r="F9" s="2"/>
      <c r="G9" s="2"/>
      <c r="H9" s="2"/>
      <c r="I9" s="13"/>
      <c r="J9" s="13"/>
      <c r="K9" s="6"/>
      <c r="X9" s="2" t="s">
        <v>26</v>
      </c>
      <c r="Z9" s="6"/>
      <c r="AA9" s="11"/>
      <c r="AB9" s="4"/>
    </row>
    <row r="11" spans="1:40" ht="15.6" x14ac:dyDescent="0.3">
      <c r="A11" s="201" t="s">
        <v>27</v>
      </c>
      <c r="B11" s="201" t="s">
        <v>14</v>
      </c>
      <c r="C11" s="203" t="s">
        <v>0</v>
      </c>
      <c r="D11" s="204" t="s">
        <v>21</v>
      </c>
      <c r="E11" s="204"/>
      <c r="F11" s="205" t="s">
        <v>15</v>
      </c>
      <c r="G11" s="205"/>
      <c r="H11" s="205"/>
      <c r="I11" s="205"/>
      <c r="J11" s="205"/>
      <c r="K11" s="206" t="s">
        <v>19</v>
      </c>
      <c r="L11" s="206"/>
      <c r="M11" s="199" t="s">
        <v>16</v>
      </c>
      <c r="N11" s="199"/>
      <c r="O11" s="199"/>
      <c r="P11" s="200" t="s">
        <v>17</v>
      </c>
      <c r="Q11" s="200"/>
      <c r="R11" s="207" t="s">
        <v>23</v>
      </c>
      <c r="S11" s="207"/>
      <c r="T11" s="207"/>
      <c r="U11" s="107"/>
      <c r="V11" s="68" t="s">
        <v>231</v>
      </c>
      <c r="W11" s="10"/>
      <c r="X11" s="199" t="s">
        <v>16</v>
      </c>
      <c r="Y11" s="199"/>
      <c r="Z11" s="199"/>
      <c r="AA11" s="200" t="s">
        <v>17</v>
      </c>
      <c r="AB11" s="200"/>
      <c r="AD11" s="207" t="s">
        <v>23</v>
      </c>
      <c r="AE11" s="207"/>
      <c r="AF11" s="207"/>
      <c r="AH11" s="68" t="s">
        <v>231</v>
      </c>
      <c r="AJ11" s="199" t="s">
        <v>16</v>
      </c>
      <c r="AK11" s="199"/>
      <c r="AL11" s="199"/>
      <c r="AM11" s="200" t="s">
        <v>17</v>
      </c>
      <c r="AN11" s="200"/>
    </row>
    <row r="12" spans="1:40" ht="62.4" x14ac:dyDescent="0.3">
      <c r="A12" s="201"/>
      <c r="B12" s="201"/>
      <c r="C12" s="203"/>
      <c r="D12" s="17" t="s">
        <v>18</v>
      </c>
      <c r="E12" s="17" t="s">
        <v>1</v>
      </c>
      <c r="F12" s="17" t="s">
        <v>2</v>
      </c>
      <c r="G12" s="17" t="s">
        <v>3</v>
      </c>
      <c r="H12" s="17" t="s">
        <v>4</v>
      </c>
      <c r="I12" s="17" t="s">
        <v>3</v>
      </c>
      <c r="J12" s="17" t="s">
        <v>5</v>
      </c>
      <c r="K12" s="17" t="s">
        <v>22</v>
      </c>
      <c r="L12" s="17" t="s">
        <v>20</v>
      </c>
      <c r="M12" s="17" t="s">
        <v>6</v>
      </c>
      <c r="N12" s="17" t="s">
        <v>7</v>
      </c>
      <c r="O12" s="17" t="s">
        <v>8</v>
      </c>
      <c r="P12" s="17" t="s">
        <v>9</v>
      </c>
      <c r="Q12" s="17" t="s">
        <v>10</v>
      </c>
      <c r="R12" s="17" t="s">
        <v>11</v>
      </c>
      <c r="S12" s="17" t="s">
        <v>12</v>
      </c>
      <c r="T12" s="17" t="s">
        <v>13</v>
      </c>
      <c r="U12" s="108"/>
      <c r="V12" s="69" t="s">
        <v>233</v>
      </c>
      <c r="W12" s="1"/>
      <c r="X12" s="17" t="s">
        <v>6</v>
      </c>
      <c r="Y12" s="17" t="s">
        <v>7</v>
      </c>
      <c r="Z12" s="17" t="s">
        <v>8</v>
      </c>
      <c r="AA12" s="17" t="s">
        <v>9</v>
      </c>
      <c r="AB12" s="17" t="s">
        <v>10</v>
      </c>
      <c r="AD12" s="177" t="s">
        <v>11</v>
      </c>
      <c r="AE12" s="177" t="s">
        <v>12</v>
      </c>
      <c r="AF12" s="177" t="s">
        <v>13</v>
      </c>
      <c r="AH12" s="69" t="s">
        <v>233</v>
      </c>
      <c r="AJ12" s="177" t="s">
        <v>6</v>
      </c>
      <c r="AK12" s="177" t="s">
        <v>7</v>
      </c>
      <c r="AL12" s="177" t="s">
        <v>8</v>
      </c>
      <c r="AM12" s="177" t="s">
        <v>9</v>
      </c>
      <c r="AN12" s="177" t="s">
        <v>10</v>
      </c>
    </row>
    <row r="13" spans="1:40" ht="57.6" x14ac:dyDescent="0.3">
      <c r="A13" s="278">
        <v>44593</v>
      </c>
      <c r="B13" s="210" t="s">
        <v>66</v>
      </c>
      <c r="C13" s="210" t="s">
        <v>67</v>
      </c>
      <c r="D13" s="210" t="s">
        <v>68</v>
      </c>
      <c r="E13" s="210" t="s">
        <v>34</v>
      </c>
      <c r="F13" s="217" t="s">
        <v>36</v>
      </c>
      <c r="G13" s="217">
        <v>2</v>
      </c>
      <c r="H13" s="217" t="s">
        <v>69</v>
      </c>
      <c r="I13" s="217">
        <v>10</v>
      </c>
      <c r="J13" s="221" t="s">
        <v>70</v>
      </c>
      <c r="K13" s="210" t="s">
        <v>112</v>
      </c>
      <c r="L13" s="210" t="s">
        <v>146</v>
      </c>
      <c r="M13" s="217" t="s">
        <v>72</v>
      </c>
      <c r="N13" s="210" t="s">
        <v>72</v>
      </c>
      <c r="O13" s="210" t="s">
        <v>73</v>
      </c>
      <c r="P13" s="210">
        <v>20</v>
      </c>
      <c r="Q13" s="275" t="s">
        <v>74</v>
      </c>
      <c r="R13" s="7" t="s">
        <v>75</v>
      </c>
      <c r="S13" s="7" t="s">
        <v>79</v>
      </c>
      <c r="T13" s="7" t="s">
        <v>76</v>
      </c>
      <c r="U13" s="116"/>
      <c r="V13" s="146" t="s">
        <v>368</v>
      </c>
      <c r="W13" s="5"/>
      <c r="X13" s="218" t="s">
        <v>380</v>
      </c>
      <c r="Y13" s="218" t="s">
        <v>356</v>
      </c>
      <c r="Z13" s="218" t="s">
        <v>214</v>
      </c>
      <c r="AA13" s="327">
        <f>20/3</f>
        <v>6.666666666666667</v>
      </c>
      <c r="AB13" s="255" t="s">
        <v>37</v>
      </c>
    </row>
    <row r="14" spans="1:40" ht="57.6" x14ac:dyDescent="0.3">
      <c r="A14" s="285"/>
      <c r="B14" s="210"/>
      <c r="C14" s="210"/>
      <c r="D14" s="210"/>
      <c r="E14" s="210"/>
      <c r="F14" s="217"/>
      <c r="G14" s="217"/>
      <c r="H14" s="217"/>
      <c r="I14" s="217"/>
      <c r="J14" s="221"/>
      <c r="K14" s="210"/>
      <c r="L14" s="210"/>
      <c r="M14" s="217"/>
      <c r="N14" s="210"/>
      <c r="O14" s="210"/>
      <c r="P14" s="210"/>
      <c r="Q14" s="275"/>
      <c r="R14" s="7" t="s">
        <v>77</v>
      </c>
      <c r="S14" s="7" t="s">
        <v>79</v>
      </c>
      <c r="T14" s="7" t="s">
        <v>76</v>
      </c>
      <c r="U14" s="116"/>
      <c r="V14" s="146" t="s">
        <v>368</v>
      </c>
      <c r="W14" s="5"/>
      <c r="X14" s="219"/>
      <c r="Y14" s="219"/>
      <c r="Z14" s="219"/>
      <c r="AA14" s="328"/>
      <c r="AB14" s="320"/>
    </row>
    <row r="15" spans="1:40" ht="57.6" x14ac:dyDescent="0.3">
      <c r="A15" s="285"/>
      <c r="B15" s="210"/>
      <c r="C15" s="210"/>
      <c r="D15" s="210"/>
      <c r="E15" s="210"/>
      <c r="F15" s="217"/>
      <c r="G15" s="217"/>
      <c r="H15" s="217"/>
      <c r="I15" s="217"/>
      <c r="J15" s="221"/>
      <c r="K15" s="210"/>
      <c r="L15" s="210"/>
      <c r="M15" s="217"/>
      <c r="N15" s="210"/>
      <c r="O15" s="210"/>
      <c r="P15" s="210"/>
      <c r="Q15" s="275"/>
      <c r="R15" s="7" t="s">
        <v>78</v>
      </c>
      <c r="S15" s="7" t="s">
        <v>79</v>
      </c>
      <c r="T15" s="7" t="s">
        <v>76</v>
      </c>
      <c r="U15" s="116"/>
      <c r="V15" s="146" t="s">
        <v>368</v>
      </c>
      <c r="X15" s="220"/>
      <c r="Y15" s="220"/>
      <c r="Z15" s="220"/>
      <c r="AA15" s="329"/>
      <c r="AB15" s="256"/>
    </row>
    <row r="16" spans="1:40" x14ac:dyDescent="0.3">
      <c r="A16" s="18"/>
      <c r="B16" s="18"/>
      <c r="C16" s="18"/>
      <c r="D16" s="18"/>
      <c r="E16" s="18"/>
      <c r="F16" s="18"/>
      <c r="G16" s="18"/>
      <c r="H16" s="18"/>
      <c r="I16" s="18"/>
      <c r="J16" s="18"/>
      <c r="K16" s="18"/>
      <c r="L16" s="18"/>
      <c r="M16" s="18"/>
      <c r="N16" s="18"/>
      <c r="O16" s="18"/>
      <c r="P16" s="18"/>
      <c r="Q16" s="18"/>
      <c r="R16" s="18"/>
      <c r="S16" s="18"/>
      <c r="T16" s="18"/>
      <c r="V16" s="18"/>
      <c r="W16" s="18"/>
      <c r="X16" s="18"/>
      <c r="Y16" s="18"/>
      <c r="Z16" s="18"/>
      <c r="AA16" s="18"/>
      <c r="AB16" s="18"/>
    </row>
    <row r="17" spans="1:52" ht="66.599999999999994" customHeight="1" x14ac:dyDescent="0.3">
      <c r="A17" s="278">
        <v>44601</v>
      </c>
      <c r="B17" s="211" t="s">
        <v>147</v>
      </c>
      <c r="C17" s="211" t="s">
        <v>159</v>
      </c>
      <c r="D17" s="211" t="s">
        <v>148</v>
      </c>
      <c r="E17" s="211" t="s">
        <v>149</v>
      </c>
      <c r="F17" s="218" t="s">
        <v>150</v>
      </c>
      <c r="G17" s="218">
        <v>3</v>
      </c>
      <c r="H17" s="218" t="s">
        <v>69</v>
      </c>
      <c r="I17" s="218">
        <v>10</v>
      </c>
      <c r="J17" s="243" t="s">
        <v>151</v>
      </c>
      <c r="K17" s="211" t="s">
        <v>152</v>
      </c>
      <c r="L17" s="211" t="s">
        <v>153</v>
      </c>
      <c r="M17" s="218" t="s">
        <v>85</v>
      </c>
      <c r="N17" s="211" t="s">
        <v>154</v>
      </c>
      <c r="O17" s="211" t="s">
        <v>87</v>
      </c>
      <c r="P17" s="211">
        <v>7.5</v>
      </c>
      <c r="Q17" s="255" t="s">
        <v>37</v>
      </c>
      <c r="R17" s="24" t="s">
        <v>158</v>
      </c>
      <c r="S17" s="211" t="s">
        <v>155</v>
      </c>
      <c r="T17" s="211" t="s">
        <v>378</v>
      </c>
      <c r="U17" s="116"/>
      <c r="V17" s="146" t="s">
        <v>368</v>
      </c>
      <c r="W17" s="5"/>
      <c r="X17" s="218" t="s">
        <v>355</v>
      </c>
      <c r="Y17" s="218" t="s">
        <v>356</v>
      </c>
      <c r="Z17" s="218" t="s">
        <v>214</v>
      </c>
      <c r="AA17" s="218">
        <f>7.5/3</f>
        <v>2.5</v>
      </c>
      <c r="AB17" s="229" t="s">
        <v>51</v>
      </c>
    </row>
    <row r="18" spans="1:52" ht="40.200000000000003" customHeight="1" x14ac:dyDescent="0.3">
      <c r="A18" s="285"/>
      <c r="B18" s="212"/>
      <c r="C18" s="212"/>
      <c r="D18" s="212"/>
      <c r="E18" s="212"/>
      <c r="F18" s="219"/>
      <c r="G18" s="219"/>
      <c r="H18" s="219"/>
      <c r="I18" s="219"/>
      <c r="J18" s="244"/>
      <c r="K18" s="212"/>
      <c r="L18" s="212"/>
      <c r="M18" s="219"/>
      <c r="N18" s="212"/>
      <c r="O18" s="212"/>
      <c r="P18" s="212"/>
      <c r="Q18" s="320"/>
      <c r="R18" s="24" t="s">
        <v>156</v>
      </c>
      <c r="S18" s="212"/>
      <c r="T18" s="212"/>
      <c r="U18" s="116"/>
      <c r="V18" s="146" t="s">
        <v>368</v>
      </c>
      <c r="X18" s="219"/>
      <c r="Y18" s="219"/>
      <c r="Z18" s="219"/>
      <c r="AA18" s="219"/>
      <c r="AB18" s="230"/>
    </row>
    <row r="19" spans="1:52" ht="51.6" customHeight="1" x14ac:dyDescent="0.3">
      <c r="A19" s="285"/>
      <c r="B19" s="213"/>
      <c r="C19" s="213"/>
      <c r="D19" s="213"/>
      <c r="E19" s="213"/>
      <c r="F19" s="220"/>
      <c r="G19" s="220"/>
      <c r="H19" s="220"/>
      <c r="I19" s="220"/>
      <c r="J19" s="245"/>
      <c r="K19" s="213"/>
      <c r="L19" s="213"/>
      <c r="M19" s="220"/>
      <c r="N19" s="213"/>
      <c r="O19" s="213"/>
      <c r="P19" s="213"/>
      <c r="Q19" s="256"/>
      <c r="R19" s="24" t="s">
        <v>157</v>
      </c>
      <c r="S19" s="213"/>
      <c r="T19" s="213"/>
      <c r="U19" s="116"/>
      <c r="V19" s="146" t="s">
        <v>368</v>
      </c>
      <c r="X19" s="220"/>
      <c r="Y19" s="220"/>
      <c r="Z19" s="220"/>
      <c r="AA19" s="220"/>
      <c r="AB19" s="231"/>
    </row>
    <row r="20" spans="1:52" x14ac:dyDescent="0.3">
      <c r="A20" s="18"/>
      <c r="B20" s="18"/>
      <c r="C20" s="18"/>
      <c r="D20" s="18"/>
      <c r="E20" s="18"/>
      <c r="F20" s="18"/>
      <c r="G20" s="18"/>
      <c r="H20" s="18"/>
      <c r="I20" s="18"/>
      <c r="J20" s="18"/>
      <c r="K20" s="18"/>
      <c r="L20" s="18"/>
      <c r="M20" s="18"/>
      <c r="N20" s="18"/>
      <c r="O20" s="18"/>
      <c r="P20" s="18"/>
      <c r="Q20" s="18"/>
      <c r="R20" s="18"/>
      <c r="S20" s="18"/>
      <c r="T20" s="18"/>
      <c r="V20" s="18"/>
      <c r="W20" s="18"/>
      <c r="X20" s="18"/>
      <c r="Y20" s="18"/>
      <c r="Z20" s="18"/>
      <c r="AA20" s="18"/>
      <c r="AB20" s="18"/>
    </row>
    <row r="21" spans="1:52" ht="72" x14ac:dyDescent="0.3">
      <c r="A21" s="209">
        <v>44602</v>
      </c>
      <c r="B21" s="269" t="s">
        <v>293</v>
      </c>
      <c r="C21" s="269" t="s">
        <v>363</v>
      </c>
      <c r="D21" s="269" t="s">
        <v>294</v>
      </c>
      <c r="E21" s="269" t="s">
        <v>34</v>
      </c>
      <c r="F21" s="270" t="s">
        <v>36</v>
      </c>
      <c r="G21" s="270">
        <v>2</v>
      </c>
      <c r="H21" s="270" t="s">
        <v>83</v>
      </c>
      <c r="I21" s="270">
        <v>20</v>
      </c>
      <c r="J21" s="275" t="s">
        <v>295</v>
      </c>
      <c r="K21" s="269" t="s">
        <v>296</v>
      </c>
      <c r="L21" s="270" t="s">
        <v>71</v>
      </c>
      <c r="M21" s="270" t="s">
        <v>165</v>
      </c>
      <c r="N21" s="270" t="s">
        <v>250</v>
      </c>
      <c r="O21" s="270" t="s">
        <v>214</v>
      </c>
      <c r="P21" s="332">
        <f>40/3</f>
        <v>13.333333333333334</v>
      </c>
      <c r="Q21" s="333" t="s">
        <v>69</v>
      </c>
      <c r="R21" s="101" t="s">
        <v>297</v>
      </c>
      <c r="S21" s="41" t="s">
        <v>298</v>
      </c>
      <c r="T21" s="88">
        <v>44650</v>
      </c>
      <c r="U21" s="133"/>
      <c r="V21" s="147" t="s">
        <v>368</v>
      </c>
      <c r="W21" s="14"/>
      <c r="X21" s="267" t="s">
        <v>85</v>
      </c>
      <c r="Y21" s="267" t="s">
        <v>250</v>
      </c>
      <c r="Z21" s="267" t="s">
        <v>87</v>
      </c>
      <c r="AA21" s="267">
        <f>13.33/4</f>
        <v>3.3325</v>
      </c>
      <c r="AB21" s="257" t="s">
        <v>51</v>
      </c>
    </row>
    <row r="22" spans="1:52" ht="72" x14ac:dyDescent="0.3">
      <c r="A22" s="209"/>
      <c r="B22" s="269"/>
      <c r="C22" s="269"/>
      <c r="D22" s="269"/>
      <c r="E22" s="269"/>
      <c r="F22" s="270"/>
      <c r="G22" s="270"/>
      <c r="H22" s="270"/>
      <c r="I22" s="270"/>
      <c r="J22" s="275"/>
      <c r="K22" s="269"/>
      <c r="L22" s="270"/>
      <c r="M22" s="270"/>
      <c r="N22" s="270"/>
      <c r="O22" s="270"/>
      <c r="P22" s="332"/>
      <c r="Q22" s="333"/>
      <c r="R22" s="101" t="s">
        <v>299</v>
      </c>
      <c r="S22" s="41" t="s">
        <v>298</v>
      </c>
      <c r="T22" s="93" t="s">
        <v>300</v>
      </c>
      <c r="U22" s="92"/>
      <c r="V22" s="146" t="s">
        <v>368</v>
      </c>
      <c r="W22" s="14"/>
      <c r="X22" s="321"/>
      <c r="Y22" s="321"/>
      <c r="Z22" s="321"/>
      <c r="AA22" s="321"/>
      <c r="AB22" s="322"/>
    </row>
    <row r="23" spans="1:52" ht="86.4" x14ac:dyDescent="0.3">
      <c r="A23" s="209"/>
      <c r="B23" s="269"/>
      <c r="C23" s="269"/>
      <c r="D23" s="269"/>
      <c r="E23" s="269"/>
      <c r="F23" s="270"/>
      <c r="G23" s="270"/>
      <c r="H23" s="270"/>
      <c r="I23" s="270"/>
      <c r="J23" s="275"/>
      <c r="K23" s="269"/>
      <c r="L23" s="270"/>
      <c r="M23" s="270"/>
      <c r="N23" s="270"/>
      <c r="O23" s="270"/>
      <c r="P23" s="332"/>
      <c r="Q23" s="333"/>
      <c r="R23" s="101" t="s">
        <v>301</v>
      </c>
      <c r="S23" s="41" t="s">
        <v>298</v>
      </c>
      <c r="T23" s="93" t="s">
        <v>300</v>
      </c>
      <c r="U23" s="92"/>
      <c r="V23" s="146" t="s">
        <v>393</v>
      </c>
      <c r="W23" s="14"/>
      <c r="X23" s="321"/>
      <c r="Y23" s="321"/>
      <c r="Z23" s="321"/>
      <c r="AA23" s="321"/>
      <c r="AB23" s="322"/>
    </row>
    <row r="24" spans="1:52" s="4" customFormat="1" ht="52.5" customHeight="1" x14ac:dyDescent="0.3">
      <c r="A24" s="209"/>
      <c r="B24" s="269"/>
      <c r="C24" s="269"/>
      <c r="D24" s="269"/>
      <c r="E24" s="269"/>
      <c r="F24" s="270"/>
      <c r="G24" s="270"/>
      <c r="H24" s="270"/>
      <c r="I24" s="270"/>
      <c r="J24" s="275"/>
      <c r="K24" s="269"/>
      <c r="L24" s="270"/>
      <c r="M24" s="270"/>
      <c r="N24" s="270"/>
      <c r="O24" s="270"/>
      <c r="P24" s="332"/>
      <c r="Q24" s="333"/>
      <c r="R24" s="141" t="s">
        <v>302</v>
      </c>
      <c r="S24" s="41" t="s">
        <v>298</v>
      </c>
      <c r="T24" s="140">
        <v>44681</v>
      </c>
      <c r="U24" s="133"/>
      <c r="V24" s="146" t="s">
        <v>368</v>
      </c>
      <c r="W24" s="14"/>
      <c r="X24" s="268"/>
      <c r="Y24" s="268"/>
      <c r="Z24" s="268"/>
      <c r="AA24" s="268"/>
      <c r="AB24" s="258"/>
    </row>
    <row r="25" spans="1:52" x14ac:dyDescent="0.3">
      <c r="A25" s="128"/>
      <c r="B25" s="82"/>
      <c r="C25" s="82"/>
      <c r="D25" s="82"/>
      <c r="E25" s="82"/>
      <c r="F25" s="84"/>
      <c r="G25" s="84"/>
      <c r="H25" s="84"/>
      <c r="I25" s="84"/>
      <c r="J25" s="82"/>
      <c r="K25" s="82"/>
      <c r="L25" s="84"/>
      <c r="M25" s="84"/>
      <c r="N25" s="84"/>
      <c r="O25" s="84"/>
      <c r="P25" s="84"/>
      <c r="Q25" s="84"/>
      <c r="R25" s="84"/>
      <c r="S25" s="82"/>
      <c r="T25" s="128"/>
      <c r="U25" s="137"/>
      <c r="V25" s="128"/>
      <c r="W25" s="14"/>
      <c r="X25" s="33"/>
      <c r="Y25" s="33"/>
      <c r="Z25" s="33"/>
      <c r="AA25" s="33"/>
      <c r="AB25" s="33"/>
    </row>
    <row r="26" spans="1:52" ht="57.6" customHeight="1" x14ac:dyDescent="0.3">
      <c r="A26" s="240">
        <v>44634</v>
      </c>
      <c r="B26" s="261" t="s">
        <v>333</v>
      </c>
      <c r="C26" s="261" t="s">
        <v>365</v>
      </c>
      <c r="D26" s="261" t="s">
        <v>334</v>
      </c>
      <c r="E26" s="261" t="s">
        <v>287</v>
      </c>
      <c r="F26" s="267" t="s">
        <v>36</v>
      </c>
      <c r="G26" s="267">
        <v>2</v>
      </c>
      <c r="H26" s="267" t="s">
        <v>335</v>
      </c>
      <c r="I26" s="267">
        <v>10</v>
      </c>
      <c r="J26" s="214" t="s">
        <v>70</v>
      </c>
      <c r="K26" s="267" t="s">
        <v>112</v>
      </c>
      <c r="L26" s="267" t="s">
        <v>336</v>
      </c>
      <c r="M26" s="267" t="s">
        <v>72</v>
      </c>
      <c r="N26" s="267" t="s">
        <v>72</v>
      </c>
      <c r="O26" s="267" t="s">
        <v>73</v>
      </c>
      <c r="P26" s="267">
        <v>20</v>
      </c>
      <c r="Q26" s="334" t="s">
        <v>74</v>
      </c>
      <c r="R26" s="93" t="s">
        <v>381</v>
      </c>
      <c r="S26" s="153" t="s">
        <v>337</v>
      </c>
      <c r="T26" s="88">
        <v>44711</v>
      </c>
      <c r="U26" s="137"/>
      <c r="V26" s="146" t="s">
        <v>368</v>
      </c>
      <c r="X26" s="234" t="s">
        <v>85</v>
      </c>
      <c r="Y26" s="234" t="s">
        <v>250</v>
      </c>
      <c r="Z26" s="234" t="s">
        <v>87</v>
      </c>
      <c r="AA26" s="234">
        <f>20/4</f>
        <v>5</v>
      </c>
      <c r="AB26" s="330" t="s">
        <v>37</v>
      </c>
      <c r="AD26" s="269" t="s">
        <v>342</v>
      </c>
      <c r="AE26" s="269" t="s">
        <v>339</v>
      </c>
      <c r="AF26" s="209">
        <v>44671</v>
      </c>
      <c r="AH26" s="338" t="s">
        <v>368</v>
      </c>
      <c r="AJ26" s="336" t="s">
        <v>85</v>
      </c>
      <c r="AK26" s="336" t="s">
        <v>166</v>
      </c>
      <c r="AL26" s="336" t="s">
        <v>167</v>
      </c>
      <c r="AM26" s="336">
        <f>5/2</f>
        <v>2.5</v>
      </c>
      <c r="AN26" s="257" t="s">
        <v>51</v>
      </c>
    </row>
    <row r="27" spans="1:52" ht="57" customHeight="1" x14ac:dyDescent="0.3">
      <c r="A27" s="241"/>
      <c r="B27" s="262"/>
      <c r="C27" s="262"/>
      <c r="D27" s="262"/>
      <c r="E27" s="262"/>
      <c r="F27" s="321"/>
      <c r="G27" s="321"/>
      <c r="H27" s="321"/>
      <c r="I27" s="321"/>
      <c r="J27" s="215"/>
      <c r="K27" s="321"/>
      <c r="L27" s="321"/>
      <c r="M27" s="321"/>
      <c r="N27" s="321"/>
      <c r="O27" s="321"/>
      <c r="P27" s="321"/>
      <c r="Q27" s="335"/>
      <c r="R27" s="153" t="s">
        <v>338</v>
      </c>
      <c r="S27" s="153" t="s">
        <v>339</v>
      </c>
      <c r="T27" s="88">
        <v>44711</v>
      </c>
      <c r="U27" s="137"/>
      <c r="V27" s="146" t="s">
        <v>368</v>
      </c>
      <c r="X27" s="235"/>
      <c r="Y27" s="235"/>
      <c r="Z27" s="235"/>
      <c r="AA27" s="235"/>
      <c r="AB27" s="331"/>
      <c r="AD27" s="269"/>
      <c r="AE27" s="269"/>
      <c r="AF27" s="209"/>
      <c r="AH27" s="338"/>
      <c r="AJ27" s="337"/>
      <c r="AK27" s="337"/>
      <c r="AL27" s="337"/>
      <c r="AM27" s="337"/>
      <c r="AN27" s="322"/>
    </row>
    <row r="28" spans="1:52" ht="43.2" x14ac:dyDescent="0.3">
      <c r="A28" s="241"/>
      <c r="B28" s="262"/>
      <c r="C28" s="262"/>
      <c r="D28" s="262"/>
      <c r="E28" s="262"/>
      <c r="F28" s="321"/>
      <c r="G28" s="321"/>
      <c r="H28" s="321"/>
      <c r="I28" s="321"/>
      <c r="J28" s="215"/>
      <c r="K28" s="321"/>
      <c r="L28" s="321"/>
      <c r="M28" s="321"/>
      <c r="N28" s="321"/>
      <c r="O28" s="321"/>
      <c r="P28" s="321"/>
      <c r="Q28" s="335"/>
      <c r="R28" s="153" t="s">
        <v>340</v>
      </c>
      <c r="S28" s="153" t="s">
        <v>341</v>
      </c>
      <c r="T28" s="88">
        <v>44824</v>
      </c>
      <c r="U28" s="137"/>
      <c r="V28" s="146" t="s">
        <v>368</v>
      </c>
      <c r="X28" s="235"/>
      <c r="Y28" s="235"/>
      <c r="Z28" s="235"/>
      <c r="AA28" s="235"/>
      <c r="AB28" s="331"/>
      <c r="AD28" s="269"/>
      <c r="AE28" s="269"/>
      <c r="AF28" s="209"/>
      <c r="AH28" s="338"/>
      <c r="AJ28" s="337"/>
      <c r="AK28" s="337"/>
      <c r="AL28" s="337"/>
      <c r="AM28" s="337"/>
      <c r="AN28" s="322"/>
    </row>
    <row r="29" spans="1:52" x14ac:dyDescent="0.3">
      <c r="A29" s="18"/>
      <c r="B29" s="18"/>
      <c r="C29" s="18"/>
      <c r="D29" s="18"/>
      <c r="E29" s="18"/>
      <c r="F29" s="18"/>
      <c r="G29" s="18"/>
      <c r="H29" s="18"/>
      <c r="I29" s="18"/>
      <c r="J29" s="18"/>
      <c r="K29" s="18"/>
      <c r="L29" s="18"/>
      <c r="M29" s="18"/>
      <c r="N29" s="18"/>
      <c r="O29" s="18"/>
      <c r="P29" s="18"/>
      <c r="Q29" s="18"/>
      <c r="R29" s="18"/>
      <c r="S29" s="18"/>
      <c r="T29" s="18"/>
      <c r="V29" s="18"/>
      <c r="W29" s="18"/>
      <c r="X29" s="18"/>
      <c r="Y29" s="18"/>
      <c r="Z29" s="18"/>
      <c r="AA29" s="18"/>
      <c r="AB29" s="18"/>
    </row>
    <row r="30" spans="1:52" ht="72" x14ac:dyDescent="0.3">
      <c r="A30" s="88">
        <v>44642</v>
      </c>
      <c r="B30" s="93" t="s">
        <v>343</v>
      </c>
      <c r="C30" s="93" t="s">
        <v>366</v>
      </c>
      <c r="D30" s="52" t="s">
        <v>344</v>
      </c>
      <c r="E30" s="52" t="s">
        <v>345</v>
      </c>
      <c r="F30" s="52" t="s">
        <v>150</v>
      </c>
      <c r="G30" s="52">
        <v>3</v>
      </c>
      <c r="H30" s="52" t="s">
        <v>83</v>
      </c>
      <c r="I30" s="52">
        <v>30</v>
      </c>
      <c r="J30" s="129" t="s">
        <v>346</v>
      </c>
      <c r="K30" s="52" t="s">
        <v>112</v>
      </c>
      <c r="L30" s="52" t="s">
        <v>350</v>
      </c>
      <c r="M30" s="52" t="s">
        <v>72</v>
      </c>
      <c r="N30" s="52" t="s">
        <v>72</v>
      </c>
      <c r="O30" s="52" t="s">
        <v>73</v>
      </c>
      <c r="P30" s="52">
        <v>60</v>
      </c>
      <c r="Q30" s="129" t="s">
        <v>351</v>
      </c>
      <c r="R30" s="96" t="s">
        <v>347</v>
      </c>
      <c r="S30" s="96" t="s">
        <v>348</v>
      </c>
      <c r="T30" s="52" t="s">
        <v>349</v>
      </c>
      <c r="U30" s="113"/>
      <c r="V30" s="160" t="s">
        <v>368</v>
      </c>
      <c r="X30" s="164" t="s">
        <v>85</v>
      </c>
      <c r="Y30" s="164" t="s">
        <v>166</v>
      </c>
      <c r="Z30" s="164" t="s">
        <v>167</v>
      </c>
      <c r="AA30" s="164">
        <f>60/2</f>
        <v>30</v>
      </c>
      <c r="AB30" s="167" t="s">
        <v>74</v>
      </c>
      <c r="AD30" s="180" t="s">
        <v>399</v>
      </c>
      <c r="AE30" s="181" t="s">
        <v>348</v>
      </c>
      <c r="AF30" s="179">
        <v>45031</v>
      </c>
      <c r="AH30" s="156" t="s">
        <v>368</v>
      </c>
      <c r="AJ30" s="178" t="s">
        <v>175</v>
      </c>
      <c r="AK30" s="178" t="s">
        <v>398</v>
      </c>
      <c r="AL30" s="178" t="s">
        <v>167</v>
      </c>
      <c r="AM30" s="178">
        <f>30/2</f>
        <v>15</v>
      </c>
      <c r="AN30" s="183" t="s">
        <v>69</v>
      </c>
      <c r="AP30" s="180" t="s">
        <v>400</v>
      </c>
      <c r="AQ30" s="181" t="s">
        <v>348</v>
      </c>
      <c r="AR30" s="179">
        <v>45031</v>
      </c>
      <c r="AS30" s="185"/>
      <c r="AT30" s="184" t="s">
        <v>368</v>
      </c>
      <c r="AV30" s="178" t="s">
        <v>85</v>
      </c>
      <c r="AW30" s="178" t="s">
        <v>250</v>
      </c>
      <c r="AX30" s="178" t="s">
        <v>87</v>
      </c>
      <c r="AY30" s="178">
        <f>15/4</f>
        <v>3.75</v>
      </c>
      <c r="AZ30" s="182" t="s">
        <v>51</v>
      </c>
    </row>
    <row r="32" spans="1:52" x14ac:dyDescent="0.3">
      <c r="R32">
        <v>14</v>
      </c>
      <c r="AB32">
        <v>5</v>
      </c>
    </row>
    <row r="34" spans="3:7" x14ac:dyDescent="0.3">
      <c r="C34" s="195" t="s">
        <v>30</v>
      </c>
      <c r="D34" s="195"/>
      <c r="E34" s="14" t="s">
        <v>29</v>
      </c>
      <c r="F34" s="196" t="s">
        <v>28</v>
      </c>
      <c r="G34" s="196"/>
    </row>
  </sheetData>
  <mergeCells count="116">
    <mergeCell ref="AD11:AF11"/>
    <mergeCell ref="AK26:AK28"/>
    <mergeCell ref="AL26:AL28"/>
    <mergeCell ref="AM26:AM28"/>
    <mergeCell ref="AN26:AN28"/>
    <mergeCell ref="AJ11:AL11"/>
    <mergeCell ref="AM11:AN11"/>
    <mergeCell ref="AD26:AD28"/>
    <mergeCell ref="AE26:AE28"/>
    <mergeCell ref="AF26:AF28"/>
    <mergeCell ref="AH26:AH28"/>
    <mergeCell ref="AJ26:AJ28"/>
    <mergeCell ref="X26:X28"/>
    <mergeCell ref="Y26:Y28"/>
    <mergeCell ref="Z26:Z28"/>
    <mergeCell ref="AA26:AA28"/>
    <mergeCell ref="AB26:AB28"/>
    <mergeCell ref="A21:A24"/>
    <mergeCell ref="B21:B24"/>
    <mergeCell ref="C21:C24"/>
    <mergeCell ref="D21:D24"/>
    <mergeCell ref="E21:E24"/>
    <mergeCell ref="P21:P24"/>
    <mergeCell ref="Q21:Q24"/>
    <mergeCell ref="N21:N24"/>
    <mergeCell ref="O21:O24"/>
    <mergeCell ref="A26:A28"/>
    <mergeCell ref="B26:B28"/>
    <mergeCell ref="C26:C28"/>
    <mergeCell ref="D26:D28"/>
    <mergeCell ref="E26:E28"/>
    <mergeCell ref="Q26:Q28"/>
    <mergeCell ref="P26:P28"/>
    <mergeCell ref="B7:S7"/>
    <mergeCell ref="A11:A12"/>
    <mergeCell ref="B11:B12"/>
    <mergeCell ref="C11:C12"/>
    <mergeCell ref="D11:E11"/>
    <mergeCell ref="F11:J11"/>
    <mergeCell ref="K11:L11"/>
    <mergeCell ref="M11:O11"/>
    <mergeCell ref="P11:Q11"/>
    <mergeCell ref="R11:T11"/>
    <mergeCell ref="X11:Z11"/>
    <mergeCell ref="X13:X15"/>
    <mergeCell ref="Y13:Y15"/>
    <mergeCell ref="Z13:Z15"/>
    <mergeCell ref="E17:E19"/>
    <mergeCell ref="F17:F19"/>
    <mergeCell ref="G17:G19"/>
    <mergeCell ref="H17:H19"/>
    <mergeCell ref="AA11:AB11"/>
    <mergeCell ref="G13:G15"/>
    <mergeCell ref="H13:H15"/>
    <mergeCell ref="S17:S19"/>
    <mergeCell ref="T17:T19"/>
    <mergeCell ref="Q17:Q19"/>
    <mergeCell ref="P17:P19"/>
    <mergeCell ref="N13:N15"/>
    <mergeCell ref="O13:O15"/>
    <mergeCell ref="P13:P15"/>
    <mergeCell ref="Q13:Q15"/>
    <mergeCell ref="O17:O19"/>
    <mergeCell ref="N17:N19"/>
    <mergeCell ref="I13:I15"/>
    <mergeCell ref="J13:J15"/>
    <mergeCell ref="K13:K15"/>
    <mergeCell ref="A13:A15"/>
    <mergeCell ref="M13:M15"/>
    <mergeCell ref="F21:F24"/>
    <mergeCell ref="G21:G24"/>
    <mergeCell ref="H21:H24"/>
    <mergeCell ref="I21:I24"/>
    <mergeCell ref="J21:J24"/>
    <mergeCell ref="M17:M19"/>
    <mergeCell ref="L17:L19"/>
    <mergeCell ref="K17:K19"/>
    <mergeCell ref="J17:J19"/>
    <mergeCell ref="I17:I19"/>
    <mergeCell ref="A17:A19"/>
    <mergeCell ref="B17:B19"/>
    <mergeCell ref="C17:C19"/>
    <mergeCell ref="D17:D19"/>
    <mergeCell ref="K21:K24"/>
    <mergeCell ref="L21:L24"/>
    <mergeCell ref="M21:M24"/>
    <mergeCell ref="B13:B15"/>
    <mergeCell ref="C13:C15"/>
    <mergeCell ref="D13:D15"/>
    <mergeCell ref="E13:E15"/>
    <mergeCell ref="F13:F15"/>
    <mergeCell ref="C34:D34"/>
    <mergeCell ref="F34:G34"/>
    <mergeCell ref="K26:K28"/>
    <mergeCell ref="L26:L28"/>
    <mergeCell ref="M26:M28"/>
    <mergeCell ref="N26:N28"/>
    <mergeCell ref="O26:O28"/>
    <mergeCell ref="F26:F28"/>
    <mergeCell ref="G26:G28"/>
    <mergeCell ref="H26:H28"/>
    <mergeCell ref="I26:I28"/>
    <mergeCell ref="J26:J28"/>
    <mergeCell ref="L13:L15"/>
    <mergeCell ref="AA13:AA15"/>
    <mergeCell ref="AB13:AB15"/>
    <mergeCell ref="X17:X19"/>
    <mergeCell ref="Y17:Y19"/>
    <mergeCell ref="Z17:Z19"/>
    <mergeCell ref="AA17:AA19"/>
    <mergeCell ref="AB17:AB19"/>
    <mergeCell ref="X21:X24"/>
    <mergeCell ref="Y21:Y24"/>
    <mergeCell ref="Z21:Z24"/>
    <mergeCell ref="AA21:AA24"/>
    <mergeCell ref="AB21:AB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7:AN32"/>
  <sheetViews>
    <sheetView tabSelected="1" topLeftCell="K1" zoomScale="80" zoomScaleNormal="80" workbookViewId="0">
      <selection activeCell="AN23" sqref="AN23:AN27"/>
    </sheetView>
  </sheetViews>
  <sheetFormatPr baseColWidth="10" defaultRowHeight="14.4" x14ac:dyDescent="0.3"/>
  <cols>
    <col min="1" max="1" width="16" customWidth="1"/>
    <col min="2" max="2" width="15.77734375" customWidth="1"/>
    <col min="3" max="3" width="15.88671875" customWidth="1"/>
    <col min="4" max="4" width="37.44140625" customWidth="1"/>
    <col min="5" max="5" width="21.77734375" customWidth="1"/>
    <col min="6" max="6" width="11.5546875" customWidth="1"/>
    <col min="7" max="7" width="13.88671875" customWidth="1"/>
    <col min="8" max="8" width="13" customWidth="1"/>
    <col min="9" max="9" width="14.88671875" customWidth="1"/>
    <col min="10" max="10" width="13.6640625" customWidth="1"/>
    <col min="11" max="11" width="31.88671875" customWidth="1"/>
    <col min="12" max="12" width="14.6640625" customWidth="1"/>
    <col min="13" max="13" width="12.21875" customWidth="1"/>
    <col min="14" max="14" width="13.5546875" customWidth="1"/>
    <col min="15" max="16" width="11.5546875" customWidth="1"/>
    <col min="17" max="17" width="14.6640625" customWidth="1"/>
    <col min="18" max="18" width="36.21875" customWidth="1"/>
    <col min="19" max="19" width="16.77734375" customWidth="1"/>
    <col min="20" max="20" width="17.77734375" customWidth="1"/>
    <col min="21" max="21" width="1.77734375" customWidth="1"/>
    <col min="22" max="22" width="10.5546875" customWidth="1"/>
    <col min="23" max="23" width="1.6640625" customWidth="1"/>
    <col min="25" max="25" width="12.6640625" customWidth="1"/>
    <col min="27" max="27" width="11.6640625" customWidth="1"/>
    <col min="28" max="28" width="14.77734375" customWidth="1"/>
    <col min="29" max="29" width="1.6640625" customWidth="1"/>
    <col min="30" max="30" width="16.6640625" customWidth="1"/>
    <col min="31" max="31" width="14.21875" customWidth="1"/>
    <col min="32" max="32" width="17.77734375" customWidth="1"/>
    <col min="33" max="33" width="1.77734375" style="132" customWidth="1"/>
    <col min="34" max="34" width="10.21875" customWidth="1"/>
    <col min="35" max="35" width="2.5546875" customWidth="1"/>
    <col min="37" max="37" width="13.21875" customWidth="1"/>
    <col min="40" max="40" width="12.77734375" customWidth="1"/>
  </cols>
  <sheetData>
    <row r="7" spans="1:40" ht="23.4" x14ac:dyDescent="0.45">
      <c r="B7" s="202" t="s">
        <v>24</v>
      </c>
      <c r="C7" s="202"/>
      <c r="D7" s="202"/>
      <c r="E7" s="202"/>
      <c r="F7" s="202"/>
      <c r="G7" s="202"/>
      <c r="H7" s="202"/>
      <c r="I7" s="202"/>
      <c r="J7" s="202"/>
      <c r="K7" s="202"/>
      <c r="L7" s="202"/>
      <c r="M7" s="202"/>
      <c r="N7" s="202"/>
      <c r="O7" s="202"/>
      <c r="P7" s="202"/>
      <c r="Q7" s="202"/>
      <c r="R7" s="202"/>
      <c r="S7" s="202"/>
      <c r="T7" s="9"/>
      <c r="U7" s="9"/>
      <c r="V7" s="9"/>
    </row>
    <row r="9" spans="1:40" x14ac:dyDescent="0.3">
      <c r="B9" s="2" t="s">
        <v>25</v>
      </c>
      <c r="C9" s="3" t="s">
        <v>174</v>
      </c>
      <c r="D9" s="4"/>
      <c r="F9" s="2"/>
      <c r="G9" s="2"/>
      <c r="H9" s="2"/>
      <c r="I9" s="13"/>
      <c r="J9" s="13"/>
      <c r="K9" s="6"/>
      <c r="X9" s="2" t="s">
        <v>26</v>
      </c>
      <c r="Z9" s="6"/>
      <c r="AA9" s="11"/>
      <c r="AB9" s="4"/>
    </row>
    <row r="11" spans="1:40" s="10" customFormat="1" ht="15.6" x14ac:dyDescent="0.3">
      <c r="A11" s="201" t="s">
        <v>27</v>
      </c>
      <c r="B11" s="201" t="s">
        <v>14</v>
      </c>
      <c r="C11" s="203" t="s">
        <v>0</v>
      </c>
      <c r="D11" s="204" t="s">
        <v>21</v>
      </c>
      <c r="E11" s="204"/>
      <c r="F11" s="205" t="s">
        <v>15</v>
      </c>
      <c r="G11" s="205"/>
      <c r="H11" s="205"/>
      <c r="I11" s="205"/>
      <c r="J11" s="205"/>
      <c r="K11" s="206" t="s">
        <v>19</v>
      </c>
      <c r="L11" s="206"/>
      <c r="M11" s="199" t="s">
        <v>16</v>
      </c>
      <c r="N11" s="199"/>
      <c r="O11" s="199"/>
      <c r="P11" s="200" t="s">
        <v>17</v>
      </c>
      <c r="Q11" s="200"/>
      <c r="R11" s="207" t="s">
        <v>23</v>
      </c>
      <c r="S11" s="207"/>
      <c r="T11" s="207"/>
      <c r="U11" s="107"/>
      <c r="V11" s="68" t="s">
        <v>231</v>
      </c>
      <c r="X11" s="199" t="s">
        <v>16</v>
      </c>
      <c r="Y11" s="199"/>
      <c r="Z11" s="199"/>
      <c r="AA11" s="200" t="s">
        <v>17</v>
      </c>
      <c r="AB11" s="200"/>
      <c r="AD11" s="207" t="s">
        <v>23</v>
      </c>
      <c r="AE11" s="207"/>
      <c r="AF11" s="207"/>
      <c r="AG11" s="107"/>
      <c r="AH11" s="68" t="s">
        <v>231</v>
      </c>
      <c r="AJ11" s="199" t="s">
        <v>16</v>
      </c>
      <c r="AK11" s="199"/>
      <c r="AL11" s="199"/>
      <c r="AM11" s="200" t="s">
        <v>17</v>
      </c>
      <c r="AN11" s="200"/>
    </row>
    <row r="12" spans="1:40" s="1" customFormat="1" ht="62.4" x14ac:dyDescent="0.3">
      <c r="A12" s="201"/>
      <c r="B12" s="201"/>
      <c r="C12" s="203"/>
      <c r="D12" s="29" t="s">
        <v>18</v>
      </c>
      <c r="E12" s="29" t="s">
        <v>1</v>
      </c>
      <c r="F12" s="29" t="s">
        <v>2</v>
      </c>
      <c r="G12" s="29" t="s">
        <v>3</v>
      </c>
      <c r="H12" s="29" t="s">
        <v>4</v>
      </c>
      <c r="I12" s="29" t="s">
        <v>3</v>
      </c>
      <c r="J12" s="29" t="s">
        <v>5</v>
      </c>
      <c r="K12" s="29" t="s">
        <v>22</v>
      </c>
      <c r="L12" s="29" t="s">
        <v>20</v>
      </c>
      <c r="M12" s="29" t="s">
        <v>6</v>
      </c>
      <c r="N12" s="29" t="s">
        <v>7</v>
      </c>
      <c r="O12" s="29" t="s">
        <v>8</v>
      </c>
      <c r="P12" s="29" t="s">
        <v>9</v>
      </c>
      <c r="Q12" s="29" t="s">
        <v>10</v>
      </c>
      <c r="R12" s="29" t="s">
        <v>11</v>
      </c>
      <c r="S12" s="29" t="s">
        <v>12</v>
      </c>
      <c r="T12" s="29" t="s">
        <v>13</v>
      </c>
      <c r="U12" s="108"/>
      <c r="V12" s="69" t="s">
        <v>233</v>
      </c>
      <c r="X12" s="29" t="s">
        <v>6</v>
      </c>
      <c r="Y12" s="29" t="s">
        <v>7</v>
      </c>
      <c r="Z12" s="29" t="s">
        <v>8</v>
      </c>
      <c r="AA12" s="29" t="s">
        <v>9</v>
      </c>
      <c r="AB12" s="29" t="s">
        <v>10</v>
      </c>
      <c r="AD12" s="189" t="s">
        <v>11</v>
      </c>
      <c r="AE12" s="189" t="s">
        <v>12</v>
      </c>
      <c r="AF12" s="189" t="s">
        <v>13</v>
      </c>
      <c r="AG12" s="108"/>
      <c r="AH12" s="69" t="s">
        <v>233</v>
      </c>
      <c r="AJ12" s="189" t="s">
        <v>6</v>
      </c>
      <c r="AK12" s="189" t="s">
        <v>7</v>
      </c>
      <c r="AL12" s="189" t="s">
        <v>8</v>
      </c>
      <c r="AM12" s="189" t="s">
        <v>9</v>
      </c>
      <c r="AN12" s="189" t="s">
        <v>10</v>
      </c>
    </row>
    <row r="13" spans="1:40" s="5" customFormat="1" ht="67.8" customHeight="1" x14ac:dyDescent="0.3">
      <c r="A13" s="240">
        <v>44603</v>
      </c>
      <c r="B13" s="211" t="s">
        <v>227</v>
      </c>
      <c r="C13" s="261" t="s">
        <v>161</v>
      </c>
      <c r="D13" s="211" t="s">
        <v>162</v>
      </c>
      <c r="E13" s="211" t="s">
        <v>163</v>
      </c>
      <c r="F13" s="218" t="s">
        <v>36</v>
      </c>
      <c r="G13" s="218">
        <v>2</v>
      </c>
      <c r="H13" s="218" t="s">
        <v>69</v>
      </c>
      <c r="I13" s="218">
        <v>10</v>
      </c>
      <c r="J13" s="214" t="s">
        <v>70</v>
      </c>
      <c r="K13" s="211" t="s">
        <v>164</v>
      </c>
      <c r="L13" s="211" t="s">
        <v>35</v>
      </c>
      <c r="M13" s="218" t="s">
        <v>165</v>
      </c>
      <c r="N13" s="211" t="s">
        <v>166</v>
      </c>
      <c r="O13" s="211" t="s">
        <v>167</v>
      </c>
      <c r="P13" s="211">
        <v>10</v>
      </c>
      <c r="Q13" s="214" t="s">
        <v>69</v>
      </c>
      <c r="R13" s="26" t="s">
        <v>168</v>
      </c>
      <c r="S13" s="26" t="s">
        <v>169</v>
      </c>
      <c r="T13" s="27" t="s">
        <v>170</v>
      </c>
      <c r="U13" s="104"/>
      <c r="V13" s="188" t="s">
        <v>368</v>
      </c>
      <c r="X13" s="218" t="s">
        <v>380</v>
      </c>
      <c r="Y13" s="218" t="s">
        <v>356</v>
      </c>
      <c r="Z13" s="218" t="s">
        <v>214</v>
      </c>
      <c r="AA13" s="327">
        <f>10/3</f>
        <v>3.3333333333333335</v>
      </c>
      <c r="AB13" s="229" t="s">
        <v>51</v>
      </c>
      <c r="AG13" s="191"/>
    </row>
    <row r="14" spans="1:40" ht="96.6" customHeight="1" x14ac:dyDescent="0.3">
      <c r="A14" s="241"/>
      <c r="B14" s="212"/>
      <c r="C14" s="262"/>
      <c r="D14" s="212"/>
      <c r="E14" s="212"/>
      <c r="F14" s="219"/>
      <c r="G14" s="219"/>
      <c r="H14" s="219"/>
      <c r="I14" s="219"/>
      <c r="J14" s="215"/>
      <c r="K14" s="212"/>
      <c r="L14" s="212"/>
      <c r="M14" s="219"/>
      <c r="N14" s="212"/>
      <c r="O14" s="212"/>
      <c r="P14" s="212"/>
      <c r="Q14" s="215"/>
      <c r="R14" s="41" t="s">
        <v>171</v>
      </c>
      <c r="S14" s="30" t="s">
        <v>172</v>
      </c>
      <c r="T14" s="28" t="s">
        <v>170</v>
      </c>
      <c r="U14" s="104"/>
      <c r="V14" s="188" t="s">
        <v>368</v>
      </c>
      <c r="X14" s="219"/>
      <c r="Y14" s="219"/>
      <c r="Z14" s="219"/>
      <c r="AA14" s="328"/>
      <c r="AB14" s="230"/>
    </row>
    <row r="15" spans="1:40" ht="86.4" x14ac:dyDescent="0.3">
      <c r="A15" s="242"/>
      <c r="B15" s="212"/>
      <c r="C15" s="263"/>
      <c r="D15" s="213"/>
      <c r="E15" s="213"/>
      <c r="F15" s="220"/>
      <c r="G15" s="220"/>
      <c r="H15" s="220"/>
      <c r="I15" s="220"/>
      <c r="J15" s="216"/>
      <c r="K15" s="213"/>
      <c r="L15" s="213"/>
      <c r="M15" s="220"/>
      <c r="N15" s="213"/>
      <c r="O15" s="213"/>
      <c r="P15" s="213"/>
      <c r="Q15" s="216"/>
      <c r="R15" s="30" t="s">
        <v>397</v>
      </c>
      <c r="S15" s="30" t="s">
        <v>172</v>
      </c>
      <c r="T15" s="31" t="s">
        <v>173</v>
      </c>
      <c r="U15" s="120"/>
      <c r="V15" s="188" t="s">
        <v>368</v>
      </c>
      <c r="X15" s="220"/>
      <c r="Y15" s="220"/>
      <c r="Z15" s="220"/>
      <c r="AA15" s="329"/>
      <c r="AB15" s="231"/>
    </row>
    <row r="16" spans="1:40" ht="111" customHeight="1" x14ac:dyDescent="0.3">
      <c r="A16" s="209">
        <v>44603</v>
      </c>
      <c r="B16" s="212"/>
      <c r="C16" s="269" t="s">
        <v>202</v>
      </c>
      <c r="D16" s="269" t="s">
        <v>203</v>
      </c>
      <c r="E16" s="269" t="s">
        <v>34</v>
      </c>
      <c r="F16" s="270" t="s">
        <v>214</v>
      </c>
      <c r="G16" s="270">
        <v>1</v>
      </c>
      <c r="H16" s="270" t="s">
        <v>204</v>
      </c>
      <c r="I16" s="269">
        <v>40</v>
      </c>
      <c r="J16" s="275" t="s">
        <v>74</v>
      </c>
      <c r="K16" s="269" t="s">
        <v>205</v>
      </c>
      <c r="L16" s="270" t="s">
        <v>71</v>
      </c>
      <c r="M16" s="270" t="s">
        <v>206</v>
      </c>
      <c r="N16" s="270" t="s">
        <v>207</v>
      </c>
      <c r="O16" s="270" t="s">
        <v>208</v>
      </c>
      <c r="P16" s="346">
        <f>40/3</f>
        <v>13.333333333333334</v>
      </c>
      <c r="Q16" s="333" t="s">
        <v>69</v>
      </c>
      <c r="R16" s="44" t="s">
        <v>209</v>
      </c>
      <c r="S16" s="44" t="s">
        <v>210</v>
      </c>
      <c r="T16" s="63" t="s">
        <v>173</v>
      </c>
      <c r="U16" s="138"/>
      <c r="V16" s="188" t="s">
        <v>368</v>
      </c>
      <c r="X16" s="267" t="s">
        <v>355</v>
      </c>
      <c r="Y16" s="267" t="s">
        <v>356</v>
      </c>
      <c r="Z16" s="267" t="s">
        <v>214</v>
      </c>
      <c r="AA16" s="347">
        <f>13.33/3</f>
        <v>4.4433333333333334</v>
      </c>
      <c r="AB16" s="257" t="s">
        <v>51</v>
      </c>
    </row>
    <row r="17" spans="1:40" ht="89.4" customHeight="1" x14ac:dyDescent="0.3">
      <c r="A17" s="209"/>
      <c r="B17" s="212"/>
      <c r="C17" s="269"/>
      <c r="D17" s="269"/>
      <c r="E17" s="269"/>
      <c r="F17" s="270"/>
      <c r="G17" s="270"/>
      <c r="H17" s="270"/>
      <c r="I17" s="269"/>
      <c r="J17" s="275"/>
      <c r="K17" s="269"/>
      <c r="L17" s="270"/>
      <c r="M17" s="270"/>
      <c r="N17" s="270"/>
      <c r="O17" s="270"/>
      <c r="P17" s="346"/>
      <c r="Q17" s="333"/>
      <c r="R17" s="42" t="s">
        <v>211</v>
      </c>
      <c r="S17" s="42" t="s">
        <v>210</v>
      </c>
      <c r="T17" s="64" t="s">
        <v>173</v>
      </c>
      <c r="U17" s="138"/>
      <c r="V17" s="188" t="s">
        <v>368</v>
      </c>
      <c r="X17" s="268"/>
      <c r="Y17" s="268"/>
      <c r="Z17" s="268"/>
      <c r="AA17" s="348"/>
      <c r="AB17" s="258"/>
    </row>
    <row r="18" spans="1:40" ht="80.400000000000006" customHeight="1" x14ac:dyDescent="0.3">
      <c r="A18" s="209"/>
      <c r="B18" s="212"/>
      <c r="C18" s="269"/>
      <c r="D18" s="269" t="s">
        <v>218</v>
      </c>
      <c r="E18" s="270" t="s">
        <v>212</v>
      </c>
      <c r="F18" s="270" t="s">
        <v>47</v>
      </c>
      <c r="G18" s="270">
        <v>1</v>
      </c>
      <c r="H18" s="270" t="s">
        <v>204</v>
      </c>
      <c r="I18" s="270">
        <v>20</v>
      </c>
      <c r="J18" s="221" t="s">
        <v>70</v>
      </c>
      <c r="K18" s="269" t="s">
        <v>213</v>
      </c>
      <c r="L18" s="270" t="s">
        <v>71</v>
      </c>
      <c r="M18" s="270" t="s">
        <v>206</v>
      </c>
      <c r="N18" s="270" t="s">
        <v>207</v>
      </c>
      <c r="O18" s="270" t="s">
        <v>214</v>
      </c>
      <c r="P18" s="270">
        <v>6.6</v>
      </c>
      <c r="Q18" s="317" t="s">
        <v>37</v>
      </c>
      <c r="R18" s="42" t="s">
        <v>219</v>
      </c>
      <c r="S18" s="42" t="s">
        <v>210</v>
      </c>
      <c r="T18" s="64" t="s">
        <v>173</v>
      </c>
      <c r="U18" s="138"/>
      <c r="V18" s="188" t="s">
        <v>368</v>
      </c>
      <c r="X18" s="267" t="s">
        <v>380</v>
      </c>
      <c r="Y18" s="267" t="s">
        <v>356</v>
      </c>
      <c r="Z18" s="267" t="s">
        <v>214</v>
      </c>
      <c r="AA18" s="267">
        <f>6.6/3</f>
        <v>2.1999999999999997</v>
      </c>
      <c r="AB18" s="257" t="s">
        <v>51</v>
      </c>
    </row>
    <row r="19" spans="1:40" ht="106.2" customHeight="1" x14ac:dyDescent="0.3">
      <c r="A19" s="209"/>
      <c r="B19" s="212"/>
      <c r="C19" s="269"/>
      <c r="D19" s="269"/>
      <c r="E19" s="270"/>
      <c r="F19" s="270"/>
      <c r="G19" s="270"/>
      <c r="H19" s="270"/>
      <c r="I19" s="270"/>
      <c r="J19" s="221"/>
      <c r="K19" s="269"/>
      <c r="L19" s="270"/>
      <c r="M19" s="270"/>
      <c r="N19" s="270"/>
      <c r="O19" s="270"/>
      <c r="P19" s="270"/>
      <c r="Q19" s="317"/>
      <c r="R19" s="42" t="s">
        <v>220</v>
      </c>
      <c r="S19" s="42" t="s">
        <v>221</v>
      </c>
      <c r="T19" s="64" t="s">
        <v>173</v>
      </c>
      <c r="U19" s="138"/>
      <c r="V19" s="188" t="s">
        <v>368</v>
      </c>
      <c r="X19" s="268"/>
      <c r="Y19" s="268"/>
      <c r="Z19" s="268"/>
      <c r="AA19" s="268"/>
      <c r="AB19" s="258"/>
    </row>
    <row r="20" spans="1:40" ht="126" customHeight="1" x14ac:dyDescent="0.3">
      <c r="A20" s="240">
        <v>44603</v>
      </c>
      <c r="B20" s="212"/>
      <c r="C20" s="261" t="s">
        <v>215</v>
      </c>
      <c r="D20" s="261" t="s">
        <v>222</v>
      </c>
      <c r="E20" s="261" t="s">
        <v>34</v>
      </c>
      <c r="F20" s="267" t="s">
        <v>47</v>
      </c>
      <c r="G20" s="267">
        <v>1</v>
      </c>
      <c r="H20" s="267" t="s">
        <v>204</v>
      </c>
      <c r="I20" s="267">
        <v>20</v>
      </c>
      <c r="J20" s="214" t="s">
        <v>70</v>
      </c>
      <c r="K20" s="261" t="s">
        <v>223</v>
      </c>
      <c r="L20" s="267" t="s">
        <v>35</v>
      </c>
      <c r="M20" s="267" t="s">
        <v>165</v>
      </c>
      <c r="N20" s="267" t="s">
        <v>216</v>
      </c>
      <c r="O20" s="267" t="s">
        <v>167</v>
      </c>
      <c r="P20" s="267">
        <v>10</v>
      </c>
      <c r="Q20" s="344" t="s">
        <v>69</v>
      </c>
      <c r="R20" s="42" t="s">
        <v>224</v>
      </c>
      <c r="S20" s="42" t="s">
        <v>217</v>
      </c>
      <c r="T20" s="43" t="s">
        <v>173</v>
      </c>
      <c r="U20" s="120"/>
      <c r="V20" s="188" t="s">
        <v>368</v>
      </c>
      <c r="X20" s="267" t="s">
        <v>355</v>
      </c>
      <c r="Y20" s="267" t="s">
        <v>356</v>
      </c>
      <c r="Z20" s="267" t="s">
        <v>214</v>
      </c>
      <c r="AA20" s="349">
        <f>10/3</f>
        <v>3.3333333333333335</v>
      </c>
      <c r="AB20" s="257" t="s">
        <v>51</v>
      </c>
    </row>
    <row r="21" spans="1:40" ht="43.2" x14ac:dyDescent="0.3">
      <c r="A21" s="242"/>
      <c r="B21" s="213"/>
      <c r="C21" s="263"/>
      <c r="D21" s="263"/>
      <c r="E21" s="263"/>
      <c r="F21" s="268"/>
      <c r="G21" s="268"/>
      <c r="H21" s="268"/>
      <c r="I21" s="268"/>
      <c r="J21" s="216"/>
      <c r="K21" s="263"/>
      <c r="L21" s="268"/>
      <c r="M21" s="268"/>
      <c r="N21" s="268"/>
      <c r="O21" s="268"/>
      <c r="P21" s="268"/>
      <c r="Q21" s="345"/>
      <c r="R21" s="41" t="s">
        <v>225</v>
      </c>
      <c r="S21" s="42" t="s">
        <v>217</v>
      </c>
      <c r="T21" s="43" t="s">
        <v>226</v>
      </c>
      <c r="U21" s="120"/>
      <c r="V21" s="188" t="s">
        <v>368</v>
      </c>
      <c r="X21" s="268"/>
      <c r="Y21" s="268"/>
      <c r="Z21" s="268"/>
      <c r="AA21" s="350"/>
      <c r="AB21" s="258"/>
    </row>
    <row r="22" spans="1:40" x14ac:dyDescent="0.3">
      <c r="A22" s="18"/>
      <c r="B22" s="18"/>
      <c r="C22" s="18"/>
      <c r="D22" s="18"/>
      <c r="E22" s="18"/>
      <c r="F22" s="18"/>
      <c r="G22" s="18"/>
      <c r="H22" s="18"/>
      <c r="I22" s="18"/>
      <c r="J22" s="18"/>
      <c r="K22" s="18"/>
      <c r="L22" s="18"/>
      <c r="M22" s="18"/>
      <c r="N22" s="18"/>
      <c r="O22" s="18"/>
      <c r="P22" s="18"/>
      <c r="Q22" s="18"/>
      <c r="R22" s="18"/>
      <c r="S22" s="18"/>
      <c r="T22" s="18"/>
      <c r="U22" s="18"/>
      <c r="V22" s="157"/>
    </row>
    <row r="23" spans="1:40" ht="51.6" customHeight="1" x14ac:dyDescent="0.3">
      <c r="A23" s="240">
        <v>44636</v>
      </c>
      <c r="B23" s="261" t="s">
        <v>352</v>
      </c>
      <c r="C23" s="261" t="s">
        <v>367</v>
      </c>
      <c r="D23" s="261" t="s">
        <v>353</v>
      </c>
      <c r="E23" s="261" t="s">
        <v>34</v>
      </c>
      <c r="F23" s="267" t="s">
        <v>150</v>
      </c>
      <c r="G23" s="267">
        <v>3</v>
      </c>
      <c r="H23" s="267" t="s">
        <v>83</v>
      </c>
      <c r="I23" s="267">
        <v>20</v>
      </c>
      <c r="J23" s="341" t="s">
        <v>346</v>
      </c>
      <c r="K23" s="261" t="s">
        <v>354</v>
      </c>
      <c r="L23" s="267" t="s">
        <v>35</v>
      </c>
      <c r="M23" s="267" t="s">
        <v>355</v>
      </c>
      <c r="N23" s="267" t="s">
        <v>356</v>
      </c>
      <c r="O23" s="267" t="s">
        <v>214</v>
      </c>
      <c r="P23" s="267">
        <v>20</v>
      </c>
      <c r="Q23" s="334" t="s">
        <v>74</v>
      </c>
      <c r="R23" s="93" t="s">
        <v>357</v>
      </c>
      <c r="S23" s="93" t="s">
        <v>358</v>
      </c>
      <c r="T23" s="130">
        <v>44696</v>
      </c>
      <c r="U23" s="139"/>
      <c r="V23" s="155" t="s">
        <v>368</v>
      </c>
      <c r="W23" s="6"/>
      <c r="X23" s="267" t="s">
        <v>355</v>
      </c>
      <c r="Y23" s="267" t="s">
        <v>379</v>
      </c>
      <c r="Z23" s="267" t="s">
        <v>87</v>
      </c>
      <c r="AA23" s="267">
        <f>20/4</f>
        <v>5</v>
      </c>
      <c r="AB23" s="330" t="s">
        <v>37</v>
      </c>
      <c r="AD23" s="351" t="s">
        <v>403</v>
      </c>
      <c r="AE23" s="269" t="s">
        <v>404</v>
      </c>
      <c r="AF23" s="209">
        <v>45280</v>
      </c>
      <c r="AH23" s="338" t="s">
        <v>368</v>
      </c>
      <c r="AJ23" s="270" t="s">
        <v>175</v>
      </c>
      <c r="AK23" s="270" t="s">
        <v>180</v>
      </c>
      <c r="AL23" s="270" t="s">
        <v>167</v>
      </c>
      <c r="AM23" s="270">
        <f>5/2</f>
        <v>2.5</v>
      </c>
      <c r="AN23" s="271" t="s">
        <v>51</v>
      </c>
    </row>
    <row r="24" spans="1:40" ht="53.4" customHeight="1" x14ac:dyDescent="0.3">
      <c r="A24" s="241"/>
      <c r="B24" s="262"/>
      <c r="C24" s="262"/>
      <c r="D24" s="262"/>
      <c r="E24" s="262"/>
      <c r="F24" s="321"/>
      <c r="G24" s="321"/>
      <c r="H24" s="321"/>
      <c r="I24" s="321"/>
      <c r="J24" s="342"/>
      <c r="K24" s="262"/>
      <c r="L24" s="321"/>
      <c r="M24" s="321"/>
      <c r="N24" s="321"/>
      <c r="O24" s="321"/>
      <c r="P24" s="321"/>
      <c r="Q24" s="335"/>
      <c r="R24" s="93" t="s">
        <v>359</v>
      </c>
      <c r="S24" s="94" t="s">
        <v>360</v>
      </c>
      <c r="T24" s="94" t="s">
        <v>356</v>
      </c>
      <c r="U24" s="120"/>
      <c r="V24" s="190" t="s">
        <v>368</v>
      </c>
      <c r="W24" s="6"/>
      <c r="X24" s="321"/>
      <c r="Y24" s="321"/>
      <c r="Z24" s="321"/>
      <c r="AA24" s="321"/>
      <c r="AB24" s="331"/>
      <c r="AD24" s="351"/>
      <c r="AE24" s="269"/>
      <c r="AF24" s="270"/>
      <c r="AH24" s="338"/>
      <c r="AJ24" s="270"/>
      <c r="AK24" s="270"/>
      <c r="AL24" s="270"/>
      <c r="AM24" s="270"/>
      <c r="AN24" s="271"/>
    </row>
    <row r="25" spans="1:40" ht="55.8" customHeight="1" x14ac:dyDescent="0.3">
      <c r="A25" s="241"/>
      <c r="B25" s="262"/>
      <c r="C25" s="262"/>
      <c r="D25" s="262"/>
      <c r="E25" s="262"/>
      <c r="F25" s="321"/>
      <c r="G25" s="321"/>
      <c r="H25" s="321"/>
      <c r="I25" s="321"/>
      <c r="J25" s="342"/>
      <c r="K25" s="262"/>
      <c r="L25" s="321"/>
      <c r="M25" s="321"/>
      <c r="N25" s="321"/>
      <c r="O25" s="321"/>
      <c r="P25" s="321"/>
      <c r="Q25" s="335"/>
      <c r="R25" s="93" t="s">
        <v>361</v>
      </c>
      <c r="S25" s="93" t="s">
        <v>402</v>
      </c>
      <c r="T25" s="130">
        <v>44696</v>
      </c>
      <c r="U25" s="139"/>
      <c r="V25" s="190" t="s">
        <v>368</v>
      </c>
      <c r="W25" s="6"/>
      <c r="X25" s="321"/>
      <c r="Y25" s="321"/>
      <c r="Z25" s="321"/>
      <c r="AA25" s="321"/>
      <c r="AB25" s="331"/>
      <c r="AD25" s="351"/>
      <c r="AE25" s="269"/>
      <c r="AF25" s="270"/>
      <c r="AH25" s="338"/>
      <c r="AJ25" s="270"/>
      <c r="AK25" s="270"/>
      <c r="AL25" s="270"/>
      <c r="AM25" s="270"/>
      <c r="AN25" s="271"/>
    </row>
    <row r="26" spans="1:40" ht="53.4" customHeight="1" x14ac:dyDescent="0.3">
      <c r="A26" s="241"/>
      <c r="B26" s="262"/>
      <c r="C26" s="262"/>
      <c r="D26" s="262"/>
      <c r="E26" s="262"/>
      <c r="F26" s="321"/>
      <c r="G26" s="321"/>
      <c r="H26" s="321"/>
      <c r="I26" s="321"/>
      <c r="J26" s="342"/>
      <c r="K26" s="262"/>
      <c r="L26" s="321"/>
      <c r="M26" s="321"/>
      <c r="N26" s="321"/>
      <c r="O26" s="321"/>
      <c r="P26" s="321"/>
      <c r="Q26" s="335"/>
      <c r="R26" s="93" t="s">
        <v>362</v>
      </c>
      <c r="S26" s="187" t="s">
        <v>360</v>
      </c>
      <c r="T26" s="130">
        <v>44696</v>
      </c>
      <c r="U26" s="139"/>
      <c r="V26" s="190" t="s">
        <v>368</v>
      </c>
      <c r="W26" s="6"/>
      <c r="X26" s="321"/>
      <c r="Y26" s="321"/>
      <c r="Z26" s="321"/>
      <c r="AA26" s="321"/>
      <c r="AB26" s="331"/>
      <c r="AD26" s="351"/>
      <c r="AE26" s="269"/>
      <c r="AF26" s="270"/>
      <c r="AH26" s="338"/>
      <c r="AJ26" s="270"/>
      <c r="AK26" s="270"/>
      <c r="AL26" s="270"/>
      <c r="AM26" s="270"/>
      <c r="AN26" s="271"/>
    </row>
    <row r="27" spans="1:40" ht="57.6" x14ac:dyDescent="0.3">
      <c r="A27" s="242"/>
      <c r="B27" s="263"/>
      <c r="C27" s="263"/>
      <c r="D27" s="263"/>
      <c r="E27" s="263"/>
      <c r="F27" s="268"/>
      <c r="G27" s="268"/>
      <c r="H27" s="268"/>
      <c r="I27" s="268"/>
      <c r="J27" s="343"/>
      <c r="K27" s="263"/>
      <c r="L27" s="268"/>
      <c r="M27" s="268"/>
      <c r="N27" s="268"/>
      <c r="O27" s="268"/>
      <c r="P27" s="268"/>
      <c r="Q27" s="340"/>
      <c r="R27" s="93" t="s">
        <v>396</v>
      </c>
      <c r="S27" s="93" t="s">
        <v>402</v>
      </c>
      <c r="T27" s="94" t="s">
        <v>356</v>
      </c>
      <c r="U27" s="120"/>
      <c r="V27" s="190" t="s">
        <v>368</v>
      </c>
      <c r="W27" s="6"/>
      <c r="X27" s="268"/>
      <c r="Y27" s="268"/>
      <c r="Z27" s="268"/>
      <c r="AA27" s="268"/>
      <c r="AB27" s="339"/>
      <c r="AD27" s="351"/>
      <c r="AE27" s="269"/>
      <c r="AF27" s="270"/>
      <c r="AH27" s="338"/>
      <c r="AJ27" s="270"/>
      <c r="AK27" s="270"/>
      <c r="AL27" s="270"/>
      <c r="AM27" s="270"/>
      <c r="AN27" s="271"/>
    </row>
    <row r="29" spans="1:40" x14ac:dyDescent="0.3">
      <c r="R29">
        <v>14</v>
      </c>
      <c r="V29" s="186">
        <f>14/14</f>
        <v>1</v>
      </c>
    </row>
    <row r="32" spans="1:40" x14ac:dyDescent="0.3">
      <c r="B32" s="251" t="s">
        <v>30</v>
      </c>
      <c r="C32" s="252"/>
      <c r="D32" s="14" t="s">
        <v>29</v>
      </c>
      <c r="E32" s="253" t="s">
        <v>28</v>
      </c>
      <c r="F32" s="254"/>
    </row>
  </sheetData>
  <mergeCells count="131">
    <mergeCell ref="AD11:AF11"/>
    <mergeCell ref="AJ11:AL11"/>
    <mergeCell ref="AM11:AN11"/>
    <mergeCell ref="AD23:AD27"/>
    <mergeCell ref="AE23:AE27"/>
    <mergeCell ref="AF23:AF27"/>
    <mergeCell ref="AH23:AH27"/>
    <mergeCell ref="AJ23:AJ27"/>
    <mergeCell ref="AK23:AK27"/>
    <mergeCell ref="AL23:AL27"/>
    <mergeCell ref="AM23:AM27"/>
    <mergeCell ref="AN23:AN27"/>
    <mergeCell ref="X20:X21"/>
    <mergeCell ref="Y20:Y21"/>
    <mergeCell ref="Z20:Z21"/>
    <mergeCell ref="AA20:AA21"/>
    <mergeCell ref="AB20:AB21"/>
    <mergeCell ref="X18:X19"/>
    <mergeCell ref="Y18:Y19"/>
    <mergeCell ref="Z18:Z19"/>
    <mergeCell ref="AA18:AA19"/>
    <mergeCell ref="AB18:AB19"/>
    <mergeCell ref="X16:X17"/>
    <mergeCell ref="Y16:Y17"/>
    <mergeCell ref="Z16:Z17"/>
    <mergeCell ref="AA16:AA17"/>
    <mergeCell ref="AB16:AB17"/>
    <mergeCell ref="X13:X15"/>
    <mergeCell ref="Y13:Y15"/>
    <mergeCell ref="Z13:Z15"/>
    <mergeCell ref="AA13:AA15"/>
    <mergeCell ref="AB13:AB15"/>
    <mergeCell ref="B7:S7"/>
    <mergeCell ref="A11:A12"/>
    <mergeCell ref="B11:B12"/>
    <mergeCell ref="C11:C12"/>
    <mergeCell ref="D11:E11"/>
    <mergeCell ref="F11:J11"/>
    <mergeCell ref="K11:L11"/>
    <mergeCell ref="M11:O11"/>
    <mergeCell ref="P11:Q11"/>
    <mergeCell ref="R11:T11"/>
    <mergeCell ref="X11:Z11"/>
    <mergeCell ref="AA11:AB11"/>
    <mergeCell ref="A13:A15"/>
    <mergeCell ref="C13:C15"/>
    <mergeCell ref="D13:D15"/>
    <mergeCell ref="E13:E15"/>
    <mergeCell ref="F13:F15"/>
    <mergeCell ref="G13:G15"/>
    <mergeCell ref="H13:H15"/>
    <mergeCell ref="O13:O15"/>
    <mergeCell ref="P13:P15"/>
    <mergeCell ref="Q13:Q15"/>
    <mergeCell ref="L13:L15"/>
    <mergeCell ref="M13:M15"/>
    <mergeCell ref="N13:N15"/>
    <mergeCell ref="I13:I15"/>
    <mergeCell ref="K13:K15"/>
    <mergeCell ref="Q18:Q19"/>
    <mergeCell ref="Q20:Q21"/>
    <mergeCell ref="B32:C32"/>
    <mergeCell ref="E32:F32"/>
    <mergeCell ref="B13:B21"/>
    <mergeCell ref="D16:D17"/>
    <mergeCell ref="E16:E17"/>
    <mergeCell ref="M18:M19"/>
    <mergeCell ref="N18:N19"/>
    <mergeCell ref="O18:O19"/>
    <mergeCell ref="M16:M17"/>
    <mergeCell ref="N16:N17"/>
    <mergeCell ref="O16:O17"/>
    <mergeCell ref="F16:F17"/>
    <mergeCell ref="G16:G17"/>
    <mergeCell ref="J13:J15"/>
    <mergeCell ref="P16:P17"/>
    <mergeCell ref="Q16:Q17"/>
    <mergeCell ref="K18:K19"/>
    <mergeCell ref="L18:L19"/>
    <mergeCell ref="K16:K17"/>
    <mergeCell ref="L16:L17"/>
    <mergeCell ref="P18:P19"/>
    <mergeCell ref="M20:M21"/>
    <mergeCell ref="K20:K21"/>
    <mergeCell ref="A16:A19"/>
    <mergeCell ref="C16:C19"/>
    <mergeCell ref="D18:D19"/>
    <mergeCell ref="E18:E19"/>
    <mergeCell ref="F18:F19"/>
    <mergeCell ref="G18:G19"/>
    <mergeCell ref="H18:H19"/>
    <mergeCell ref="I18:I19"/>
    <mergeCell ref="J18:J19"/>
    <mergeCell ref="H16:H17"/>
    <mergeCell ref="I16:I17"/>
    <mergeCell ref="J16:J17"/>
    <mergeCell ref="N20:N21"/>
    <mergeCell ref="O20:O21"/>
    <mergeCell ref="P20:P21"/>
    <mergeCell ref="P23:P27"/>
    <mergeCell ref="A20:A21"/>
    <mergeCell ref="C20:C21"/>
    <mergeCell ref="D20:D21"/>
    <mergeCell ref="E20:E21"/>
    <mergeCell ref="L20:L21"/>
    <mergeCell ref="A23:A27"/>
    <mergeCell ref="B23:B27"/>
    <mergeCell ref="C23:C27"/>
    <mergeCell ref="D23:D27"/>
    <mergeCell ref="E23:E27"/>
    <mergeCell ref="F23:F27"/>
    <mergeCell ref="G23:G27"/>
    <mergeCell ref="H23:H27"/>
    <mergeCell ref="I23:I27"/>
    <mergeCell ref="J23:J27"/>
    <mergeCell ref="F20:F21"/>
    <mergeCell ref="G20:G21"/>
    <mergeCell ref="H20:H21"/>
    <mergeCell ref="I20:I21"/>
    <mergeCell ref="J20:J21"/>
    <mergeCell ref="X23:X27"/>
    <mergeCell ref="Y23:Y27"/>
    <mergeCell ref="Z23:Z27"/>
    <mergeCell ref="AA23:AA27"/>
    <mergeCell ref="AB23:AB27"/>
    <mergeCell ref="Q23:Q27"/>
    <mergeCell ref="K23:K27"/>
    <mergeCell ref="L23:L27"/>
    <mergeCell ref="M23:M27"/>
    <mergeCell ref="N23:N27"/>
    <mergeCell ref="O23:O27"/>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Valoración</vt:lpstr>
      <vt:lpstr>RECTORÍA</vt:lpstr>
      <vt:lpstr>Planeación</vt:lpstr>
      <vt:lpstr>SECAD</vt:lpstr>
      <vt:lpstr>SEVIN</vt:lpstr>
      <vt:lpstr>DEUSE</vt:lpstr>
      <vt:lpstr>DAF</vt:lpstr>
      <vt:lpstr>SECAD!Área_de_impresión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Leidy Madera Moreno</cp:lastModifiedBy>
  <cp:lastPrinted>2020-03-11T17:36:41Z</cp:lastPrinted>
  <dcterms:created xsi:type="dcterms:W3CDTF">2019-12-03T15:52:08Z</dcterms:created>
  <dcterms:modified xsi:type="dcterms:W3CDTF">2024-05-09T16:57:43Z</dcterms:modified>
</cp:coreProperties>
</file>