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Ligia\Documents\1 CALIDAD LEI\10 Gestión de Riesgos\Matrices\"/>
    </mc:Choice>
  </mc:AlternateContent>
  <bookViews>
    <workbookView xWindow="0" yWindow="0" windowWidth="20496" windowHeight="7656" activeTab="6"/>
  </bookViews>
  <sheets>
    <sheet name="Valoración" sheetId="5" r:id="rId1"/>
    <sheet name="RECTORÍA" sheetId="7" r:id="rId2"/>
    <sheet name="Planeación" sheetId="9" r:id="rId3"/>
    <sheet name="SECAD" sheetId="6" r:id="rId4"/>
    <sheet name="SEVIN" sheetId="1" r:id="rId5"/>
    <sheet name="DEUSE" sheetId="8" r:id="rId6"/>
    <sheet name="DAF" sheetId="3" r:id="rId7"/>
  </sheets>
  <definedNames>
    <definedName name="_xlnm.Print_Area" localSheetId="6">DAF!$A$1:$S$47</definedName>
    <definedName name="_xlnm.Print_Area" localSheetId="5">DEUSE!$A$1:$S$46</definedName>
    <definedName name="_xlnm.Print_Area" localSheetId="1">RECTORÍA!$A$1:$S$13</definedName>
    <definedName name="_xlnm.Print_Area" localSheetId="3">SECAD!$A$1:$S$44</definedName>
    <definedName name="_xlnm.Print_Area" localSheetId="4">SEVIN!$A$1:$S$48</definedName>
    <definedName name="_xlnm.Print_Titles" localSheetId="6">DAF!$11:$12</definedName>
    <definedName name="_xlnm.Print_Titles" localSheetId="5">DEUSE!$11:$12</definedName>
    <definedName name="_xlnm.Print_Titles" localSheetId="4">SEVIN!$11:$12</definedName>
  </definedNames>
  <calcPr calcId="162913"/>
</workbook>
</file>

<file path=xl/calcChain.xml><?xml version="1.0" encoding="utf-8"?>
<calcChain xmlns="http://schemas.openxmlformats.org/spreadsheetml/2006/main">
  <c r="AU38" i="6" l="1"/>
  <c r="AU36" i="6"/>
  <c r="AU35" i="6"/>
  <c r="AU27" i="6" l="1"/>
  <c r="AU29" i="6"/>
  <c r="AU31" i="6"/>
  <c r="AU25" i="6" l="1"/>
  <c r="AX48" i="6" l="1"/>
  <c r="AV25" i="3" l="1"/>
  <c r="AS44" i="8" l="1"/>
  <c r="AS42" i="8"/>
  <c r="AG24" i="1" l="1"/>
  <c r="AI44" i="3" l="1"/>
  <c r="AG35" i="8" l="1"/>
  <c r="AG42" i="1" l="1"/>
  <c r="AU42" i="6" l="1"/>
  <c r="AI30" i="3" l="1"/>
  <c r="AV23" i="3" l="1"/>
  <c r="AV21" i="3"/>
  <c r="AV14" i="3"/>
  <c r="AU14" i="6" l="1"/>
  <c r="AU13" i="6"/>
  <c r="AV18" i="3" l="1"/>
  <c r="AG30" i="8" l="1"/>
  <c r="AE16" i="9" l="1"/>
  <c r="AS33" i="1" l="1"/>
  <c r="AI15" i="3" l="1"/>
  <c r="AI16" i="3"/>
  <c r="AI13" i="3"/>
  <c r="AE26" i="9" l="1"/>
  <c r="AS13" i="1" l="1"/>
  <c r="O26" i="9" l="1"/>
  <c r="AG34" i="8"/>
  <c r="AG16" i="8"/>
  <c r="AG25" i="8"/>
  <c r="AE28" i="9"/>
  <c r="W32" i="9"/>
  <c r="W13" i="9"/>
  <c r="Y42" i="8"/>
  <c r="Y38" i="8"/>
  <c r="Y33" i="8"/>
  <c r="Y29" i="8"/>
  <c r="Y25" i="8"/>
  <c r="Y20" i="8"/>
  <c r="Y13" i="8"/>
  <c r="Y36" i="3"/>
  <c r="Y13" i="3"/>
  <c r="Y33" i="1"/>
  <c r="Y24" i="1"/>
  <c r="Y18" i="1"/>
  <c r="Y13" i="1"/>
  <c r="Y35" i="6"/>
  <c r="Y42" i="6"/>
  <c r="Y25" i="6"/>
  <c r="Y18" i="6"/>
  <c r="Y13" i="6"/>
  <c r="W13" i="7"/>
</calcChain>
</file>

<file path=xl/sharedStrings.xml><?xml version="1.0" encoding="utf-8"?>
<sst xmlns="http://schemas.openxmlformats.org/spreadsheetml/2006/main" count="2333" uniqueCount="758">
  <si>
    <t>Educación Continua</t>
  </si>
  <si>
    <t>Procedimiento</t>
  </si>
  <si>
    <t>EDC-PEC-P02</t>
  </si>
  <si>
    <t>No contar con un plan anual de capacitación atractivo para el mercado, a falta de instructores calificados</t>
  </si>
  <si>
    <t>Clasificación</t>
  </si>
  <si>
    <t>Frecuencia</t>
  </si>
  <si>
    <t>Puntuación</t>
  </si>
  <si>
    <t>Alta</t>
  </si>
  <si>
    <t>Impacto</t>
  </si>
  <si>
    <t>Moderado</t>
  </si>
  <si>
    <t>Valoración Riesgo</t>
  </si>
  <si>
    <t>Importante 30</t>
  </si>
  <si>
    <t>Aplicación Control</t>
  </si>
  <si>
    <t>Periodicidad Control</t>
  </si>
  <si>
    <t>Inexistente 1</t>
  </si>
  <si>
    <t>Ocasional 1</t>
  </si>
  <si>
    <t>Eficacia Control</t>
  </si>
  <si>
    <t>Valoración Riesgo Residual</t>
  </si>
  <si>
    <t>Interpretación del Riesgo Residual</t>
  </si>
  <si>
    <t>Acciones a seguir</t>
  </si>
  <si>
    <t>Responsable</t>
  </si>
  <si>
    <t>Fecha de Implementación</t>
  </si>
  <si>
    <t>EDC-EJC-P01</t>
  </si>
  <si>
    <t>Impartir cursos fuera de las fechas establecidas por tener pocos participantes confirmados</t>
  </si>
  <si>
    <t>Departamento</t>
  </si>
  <si>
    <t>Recursos Materiales</t>
  </si>
  <si>
    <t>Retraso en la recolección de los bienes asignados por parte de los diversos departamentos.</t>
  </si>
  <si>
    <t>Media</t>
  </si>
  <si>
    <t>Moderado 20</t>
  </si>
  <si>
    <t>Detectivo 2</t>
  </si>
  <si>
    <t>Medio 3</t>
  </si>
  <si>
    <t>Tolerable</t>
  </si>
  <si>
    <t>Dirección de Innovación</t>
  </si>
  <si>
    <t>DI-ACE-P01</t>
  </si>
  <si>
    <t xml:space="preserve"> Rechazo a la propuesta de emprendimiento.</t>
  </si>
  <si>
    <t>Baja</t>
  </si>
  <si>
    <t>Leve</t>
  </si>
  <si>
    <t>Aceptable 5</t>
  </si>
  <si>
    <t>Desistimiento del microempresario y/o emprendedor durante la evolución del plan de negocios.</t>
  </si>
  <si>
    <t>Correctivo 3</t>
  </si>
  <si>
    <t>Periódica 2</t>
  </si>
  <si>
    <t>Alta 4</t>
  </si>
  <si>
    <t>Mantenimiento</t>
  </si>
  <si>
    <t>MSG-PEC-P01</t>
  </si>
  <si>
    <t>Retraso en la entrega de materia prima por parte del departamento de recursos materiales para la ejecución del programa de mantenimiento.</t>
  </si>
  <si>
    <t>Catastrófico</t>
  </si>
  <si>
    <t>Inaceptable 60</t>
  </si>
  <si>
    <t>Permanente 3</t>
  </si>
  <si>
    <t>Media 3</t>
  </si>
  <si>
    <t>VALORACIÓN DEL RIESGO</t>
  </si>
  <si>
    <t>EFECTIVIDAD DEL CONTROL</t>
  </si>
  <si>
    <t>RIESGO RESIDUAL</t>
  </si>
  <si>
    <t xml:space="preserve">Importante </t>
  </si>
  <si>
    <t>RIESGO</t>
  </si>
  <si>
    <t>CONTROL</t>
  </si>
  <si>
    <t>Documentado (si/no)</t>
  </si>
  <si>
    <t>IDENTIFICACIÓN Y CLASIFICACIÓN DEL RIESGO</t>
  </si>
  <si>
    <t>Control</t>
  </si>
  <si>
    <t>ACCIONABLES</t>
  </si>
  <si>
    <t xml:space="preserve">Detección de necesidades de proyecto </t>
  </si>
  <si>
    <t xml:space="preserve">Articulación con otras instancias públicas o privadas </t>
  </si>
  <si>
    <t xml:space="preserve">Seguimiento 1:1 al desarrollo del proyecto </t>
  </si>
  <si>
    <t>Seguimiento telefónico y por correo electrónico del proyecto</t>
  </si>
  <si>
    <t xml:space="preserve">Reunión de cierre y entregables del proyecto </t>
  </si>
  <si>
    <t xml:space="preserve">Coordinador/a CCDE </t>
  </si>
  <si>
    <t>MATRIZ DE GESTIÓN DE RIESGOS DEL SISTEMA DE GESTIÓN DE CALIDAD</t>
  </si>
  <si>
    <t>ÁREA:</t>
  </si>
  <si>
    <t>SECRETARÍA DE VINCULACIÓN</t>
  </si>
  <si>
    <t xml:space="preserve">FECHA DE IDENTIFICACIÓN: </t>
  </si>
  <si>
    <t>04 DE DICIEMBRE DE 2019</t>
  </si>
  <si>
    <t>DIRECCIÓN DE ADMINISTRACIÓN Y FINANZAS</t>
  </si>
  <si>
    <t>05 DE DICIEMBRE DE 2019</t>
  </si>
  <si>
    <t>Presupuestos</t>
  </si>
  <si>
    <t>Control programático y presupuestal</t>
  </si>
  <si>
    <t>El no contar con la ministración del recurso estatal en tiempo y forma.</t>
  </si>
  <si>
    <t>3.13 Administración de procesos, ejecución y entrega</t>
  </si>
  <si>
    <t xml:space="preserve">Moderado </t>
  </si>
  <si>
    <t>Internamente se realizan transferencias de otras fuentes de recursos y adicionalmente se gestiona el recurso estatal dándole seguimiento.</t>
  </si>
  <si>
    <t>No</t>
  </si>
  <si>
    <t>SECRETARÍA ACADÉMICA</t>
  </si>
  <si>
    <t>06 DE DICIEMBRE DE 2019</t>
  </si>
  <si>
    <t>TGA-MEC-04 Mantenimiento de los equipos de cocina</t>
  </si>
  <si>
    <t>3.1 Daño y destrucción de activos</t>
  </si>
  <si>
    <t>Inaceptable</t>
  </si>
  <si>
    <t>Inexistente  1</t>
  </si>
  <si>
    <t>N/A</t>
  </si>
  <si>
    <t>Realizar los mantenimientos correctivos fuera del sentido de urgencia, debido a la disponibilidad y/o falta de proveedor.</t>
  </si>
  <si>
    <t>Taller de Gastronomía</t>
  </si>
  <si>
    <t>DIRECCIÓN DE EXTENSIÓN UNIVERSITARIA Y SERVICIOS ESTUDIANTILES</t>
  </si>
  <si>
    <t>Secretaría Académica</t>
  </si>
  <si>
    <t>SA-EDD-P04 Evaluación del desempeño docente</t>
  </si>
  <si>
    <t>Información sesgada en las evaluaciones de desempeño, debido a la falta de cumplimiento en las fechas establecidas por parte del docente.</t>
  </si>
  <si>
    <t>3.13 Administración de procesos, ejecución y entrega.</t>
  </si>
  <si>
    <t>Se rechazan las evaluaciones que incumplen y comentarles a los coordinadores de carrera los lineamientos establecidos.</t>
  </si>
  <si>
    <t>Se modificará el procedimiento para hacer las anotaciones de que serán rechazadas las observaciones que se realicen en fecha fuera del calendario establecido.</t>
  </si>
  <si>
    <t>Ada Villegas Lugo</t>
  </si>
  <si>
    <t>Se solicitará a las Coordinadoras de División la entrega del calendario de osbervaciones a inicio de cada cuatrimestre, y se realizará la anotación en el procedimiento.</t>
  </si>
  <si>
    <t>Se dará seguimiento cada dos semanas al calendario de observaciones de clase solicitando a las Coordinadoras el cohorte correspondiente y se documentará en el procedimiento tal actividad.</t>
  </si>
  <si>
    <t>SA-SPE-P03 Seguimiento al proceso de enseñanza aprendizaje</t>
  </si>
  <si>
    <t>La falta de pertinencia en las secuencias didácticas, tal y como lo establece el procedimiento.</t>
  </si>
  <si>
    <t>Rechazar las secuencias que incumplan la pertinencia que se requiere y enviar observaciones.</t>
  </si>
  <si>
    <t>Las secuencias que incumplen en la pertinencia son rechazadas, por lo tanto se documentará en el procedimiento.</t>
  </si>
  <si>
    <t>En la tercer semana del primer mes del cuarimestre, se notificará via memorando a la Dirección de carrera aquellos docentes que no han subsanado cambios en la secuencia (en cado de exisitri), con copia al Departamento de Recursos Humanos. Esta acción se documentara en el procedimiento.</t>
  </si>
  <si>
    <t>En el cohorte que se envía a las Direcciones de División cada mes, se solicitará la visita del docente con imcumplimiento  para la asesoría oportuna. Esta acción se incluirá en a actividad del procedimiento.</t>
  </si>
  <si>
    <t>Subir el presupuesto real ministrado de manera mensual para no tener números rojos</t>
  </si>
  <si>
    <t>Sheylla Aurora Alcántara Nájera</t>
  </si>
  <si>
    <t>Mensual dependiendo de la ministración.</t>
  </si>
  <si>
    <t>Subdirección de Proyectos de Vinculación e Internacionalización</t>
  </si>
  <si>
    <t>Movilidad Internacional</t>
  </si>
  <si>
    <t>La limitada revalidación de materias por parte de la división académica.</t>
  </si>
  <si>
    <t>3.12 Clientes, productos y prácticas comerciales.</t>
  </si>
  <si>
    <t>Tolerable 10</t>
  </si>
  <si>
    <t xml:space="preserve">Se llena un formato de dictamen por cada estudiante que entra al programa de movilidad, para signarle un tutor internacional al estudiante. Brindarle al estudiante un seguimiento puntual. </t>
  </si>
  <si>
    <t>Sí en el proceso que aún no está en el SGC.</t>
  </si>
  <si>
    <t>Preventivo 4</t>
  </si>
  <si>
    <t>Periódico 2</t>
  </si>
  <si>
    <t>Aceptable</t>
  </si>
  <si>
    <t>Que el estudiante termine anticipadamente la movilidad por cuestiones de salud y/o problemas familiares.</t>
  </si>
  <si>
    <t>Se realiza el seguimiento de manera quincenal a los estudiantes, se les imparte una plática sobre shock cultural, darles seguimiento puntual.</t>
  </si>
  <si>
    <t>Se encuentra documentado uno de los controles, falta integrar el taller.</t>
  </si>
  <si>
    <t>Fallecimiento de un participante de movilidad.</t>
  </si>
  <si>
    <t>3.2 Pérdida de imagen pública</t>
  </si>
  <si>
    <t>Castastrófico</t>
  </si>
  <si>
    <t>Se les solicita a los participantes una copia de la póliza del seguro.</t>
  </si>
  <si>
    <t>Gestión Empresarial</t>
  </si>
  <si>
    <t>GEM-SEG-P03 Registro y Seguimiento de Egresados</t>
  </si>
  <si>
    <t>No contar con la respuesta oportuna de los egresados y egresadas para la actualizacion de datos</t>
  </si>
  <si>
    <t>Importante</t>
  </si>
  <si>
    <t>GEM-VIS-P02 Visitas Específicas</t>
  </si>
  <si>
    <t>GEM-EST-P01 Estadía Profesional</t>
  </si>
  <si>
    <t>REM-CAR-P07 Revision Fisica de Bienes</t>
  </si>
  <si>
    <t>Falta de presentación oportuna de los bienes requeridos en revision interna.</t>
  </si>
  <si>
    <t>Envío de memorándum para el seguimiento</t>
  </si>
  <si>
    <t>Sí</t>
  </si>
  <si>
    <t>Servicios Escolares</t>
  </si>
  <si>
    <t>3.14 Interrupción de las actividades y fallos de los sistemas.</t>
  </si>
  <si>
    <t>Biblioteca</t>
  </si>
  <si>
    <t>BIB-SMB-P02 Solicitud de material bibliográfico</t>
  </si>
  <si>
    <t>El incumplimiento de Recursos Materiales en la compra del material bibliográfico con la prontitud necesaria.</t>
  </si>
  <si>
    <t>Baja 2</t>
  </si>
  <si>
    <t>Subdirección de Informática</t>
  </si>
  <si>
    <t>LAC-MEC-PO2 Mantenimiento Preventivo de Equipo de Cómputo</t>
  </si>
  <si>
    <t>Afectación del programa de mantenimiento preventivo a falta de los materiales necesarios para la realización del mismo.</t>
  </si>
  <si>
    <t>Prensa y Difusión</t>
  </si>
  <si>
    <t>PYD-SDI-P03 Servicio de diseño e impresión</t>
  </si>
  <si>
    <t>Retrasar el servicio brindado a falta de la información puntual de un diseño solicitado.</t>
  </si>
  <si>
    <t>Moderado 15</t>
  </si>
  <si>
    <t>Atención primaria de salud</t>
  </si>
  <si>
    <t>No contar con personal disponible dentro de la jornada, para atender a los usuarios.</t>
  </si>
  <si>
    <t>3.15 Riesgos Profesionales</t>
  </si>
  <si>
    <t>Becas</t>
  </si>
  <si>
    <t>CB-BEC-P01 Becas</t>
  </si>
  <si>
    <t>La pérdida de la beca, por incumplir algún requisito posterior a haber recibido el beneficio.</t>
  </si>
  <si>
    <t>Notificar a las direcciones sobre las incidencias de los estudiantes, dándoles aviso.</t>
  </si>
  <si>
    <t>Periódico  2</t>
  </si>
  <si>
    <t>Actividades culturales y deportivas</t>
  </si>
  <si>
    <t>ACD-IST-P02 Apertura, Inscripción y seguimiento de talleres artístico, culturales y deportivos.</t>
  </si>
  <si>
    <t>Que los estudiantes  no respondan la encuesta electrónica de deserción.</t>
  </si>
  <si>
    <t>ACD-SCE-P03 Supervisión y coordinación de eventos</t>
  </si>
  <si>
    <t>No apegarse a los días establecidos para la solicitud de la orden de evento.</t>
  </si>
  <si>
    <t xml:space="preserve">Acercamiento a instituciones o dependecias de capacitación (vinculación) y poder ofertar nuevos cursos así como instructores calificados. </t>
  </si>
  <si>
    <t>Primer cuatrimestre del año (enero - abril 2020)</t>
  </si>
  <si>
    <t>Convenio con la STPS, con el que podamos contar hacer uso del padron de instructores/agentes capacitador.</t>
  </si>
  <si>
    <t xml:space="preserve">Mejorar la promoción de los cursos, a través de redes sociales, visitas a empresa sy organismos, difusión en medios masivos y envío a databse </t>
  </si>
  <si>
    <t>Conforme calendario y oferta de cursos 2020</t>
  </si>
  <si>
    <t>Recursos Humanos</t>
  </si>
  <si>
    <t>REH-RSP-P01 Reclutamiento, Selección, Contratación y Promoción de Personal</t>
  </si>
  <si>
    <t>Que los profesores de asignatura seleccionados no se apeguen al perfil.</t>
  </si>
  <si>
    <t>3.3 Decisiones erróneas</t>
  </si>
  <si>
    <t>Inexistente</t>
  </si>
  <si>
    <t>Que los profesores de tiempo completo y personal administrativo seleccionados no se apeguen al perfil.</t>
  </si>
  <si>
    <t>Se cuenta con el manual de perfil de puestos, preselección de candidatos, aplicación de psicometría, entrevista por competencias con recursos humanos, entrevista con el jefe inmediato, prueba de habilidades, consenso entre los responsables para la toma de decisiones.</t>
  </si>
  <si>
    <t>REH-CDP-P03 Capacitación y desarrollo de personal</t>
  </si>
  <si>
    <t>No cumplir el programa anual de capacitación al 100%</t>
  </si>
  <si>
    <t>Reprogramación de cursos de mayor impacto</t>
  </si>
  <si>
    <t>No tener una asistencia del 100% de los participantes esperados.</t>
  </si>
  <si>
    <t>Se publica la lista de convocados, abriendo lugares adicionales para los que se interesen.</t>
  </si>
  <si>
    <t>REH-EDP-P03 Evaluación de Desempeño de personal</t>
  </si>
  <si>
    <t>Tener resultados sesgados por falta de objetividad de los jefes inmediatos.</t>
  </si>
  <si>
    <t>Se diseñó un lineamiento de guía para los jefes inmediatos.</t>
  </si>
  <si>
    <t>A consecuencia de resultados sesgados, tener una detección de necesidades de capacitación con falta de objetividad.</t>
  </si>
  <si>
    <t>Realizar una validación a detalle sobre los cursos solicitados.</t>
  </si>
  <si>
    <t>Calidad</t>
  </si>
  <si>
    <t>Rectoría</t>
  </si>
  <si>
    <t>Planeación</t>
  </si>
  <si>
    <t>CAD-ASV-P01 Auditoría de Servicios</t>
  </si>
  <si>
    <t>CAD-SOS-P02 Sistema Operativo de Sugerencias</t>
  </si>
  <si>
    <t>CAD-AIN-P03 Auditoría Interna</t>
  </si>
  <si>
    <t>CAD-ACC-P04 Acciones Correctivas</t>
  </si>
  <si>
    <t>CAD-ACC-P05 Control de documentos y registros</t>
  </si>
  <si>
    <t>Si</t>
  </si>
  <si>
    <t>Períodico 3</t>
  </si>
  <si>
    <t>11 DE DICIEMBRE DE 2019</t>
  </si>
  <si>
    <t>Leidy Madera</t>
  </si>
  <si>
    <t>Seguimiento semanal de encuestas realizadas</t>
  </si>
  <si>
    <t>No tener auditores/as calificados para realizar la auditoria</t>
  </si>
  <si>
    <t>No cerrar las acciones correctivas en tiempo y forma</t>
  </si>
  <si>
    <t>Que en la INTRANET esten publicados documentos obsoletos</t>
  </si>
  <si>
    <t xml:space="preserve"> No alcanzar el número de encuestas predeterminadas </t>
  </si>
  <si>
    <t>Envío de recordatorio vía correo electrónico a la dirección correspondiente</t>
  </si>
  <si>
    <t>Falta de información para dar cumplimiento al apartado 7 (desempeño de los proveedores externos) de la sección 9.3.2 entradas de la revisión por la Dirección.</t>
  </si>
  <si>
    <t>En base a la información de deserción modificar el mes de aplicación de la encuesta.</t>
  </si>
  <si>
    <t xml:space="preserve">Un mes antes de la aplicación </t>
  </si>
  <si>
    <t>Sensibilización SOS</t>
  </si>
  <si>
    <t>Evaluar el cambio y/o adición de una Línea de ética</t>
  </si>
  <si>
    <t>REM-RAF-P06 Registro y Asignacion de Activos</t>
  </si>
  <si>
    <t>Se les da aviso que los bienes ya llegaron al almacén.</t>
  </si>
  <si>
    <t>Sï</t>
  </si>
  <si>
    <t>De no cumplirse las fechas, se pondrán a disposición de la comunidad universitaria los bienes.</t>
  </si>
  <si>
    <t>Jefa de Oficina de Control de Bienes</t>
  </si>
  <si>
    <t>Falta de organización en la información para el registro oportuno de los bienes.</t>
  </si>
  <si>
    <t>INEXISTENTE</t>
  </si>
  <si>
    <t>NO</t>
  </si>
  <si>
    <t>Establecer en procedimiento que se informe vía correo institucional las compras de bienes del mes.</t>
  </si>
  <si>
    <t>Diseño de memorándum de exhorto a funcionarios públicos por parte de la Dirección de Finanzas.</t>
  </si>
  <si>
    <t>Directora de Administración y Finanzas</t>
  </si>
  <si>
    <t>Falta de compromiso para la atención de la revisión de bienes por parte de los responsables de resguardo.</t>
  </si>
  <si>
    <t>Se envía correo electrónico institucional al Director/a responsable para aviso de revisión</t>
  </si>
  <si>
    <t>SI</t>
  </si>
  <si>
    <t>Se informarán las fechas de ejecución de la revisión en el correo electrónico.</t>
  </si>
  <si>
    <t>Informar vía correo electrónico institucional que los bienes deberán estar en el área de asignación.</t>
  </si>
  <si>
    <t>REM-CAB-P08 Baja y Destino Final de Bienes</t>
  </si>
  <si>
    <t>Retrazo excesivo en finalizar el procedimiento de baja de activos.</t>
  </si>
  <si>
    <t>Realizar llamadas de seguimiento a los beneficiados, recordando los plazos para retirar los bienes.</t>
  </si>
  <si>
    <t>Falta de espacios para recepción de bienes no útiles.</t>
  </si>
  <si>
    <t>Establecer internamente tiempos para el proceso de baja de bienes para agilizar el proceso y liberar espacios.</t>
  </si>
  <si>
    <t>Incluir esta modificación en el procedimiento.</t>
  </si>
  <si>
    <t>No se tengan una respuesta adecuada ni en el tiempo establecido para la queja o sugerencia</t>
  </si>
  <si>
    <t>PLE-POA-P01 Programa Operativo Anual</t>
  </si>
  <si>
    <t>Que la información para integrar la MIR y el presupuesto no esté planteada de forma adecuada.</t>
  </si>
  <si>
    <t>Se les realizan observaciones y sugerencias para que sea modificado.</t>
  </si>
  <si>
    <t xml:space="preserve">Sí </t>
  </si>
  <si>
    <t>Coordinadora de Planeación y Evaluación</t>
  </si>
  <si>
    <t>DID-DCA-P02 Distribución de cargas académicas</t>
  </si>
  <si>
    <t>No contar con los docentes con el perfil acorde a ciertas asignaturas del modelo BIS.</t>
  </si>
  <si>
    <t>Otorgarle mayor carga académica a los PTC y  los PA creándoles una saturación.</t>
  </si>
  <si>
    <t>Incrementar las certificaciones de inglés en los docentes.</t>
  </si>
  <si>
    <t>Secretaría Académica/Directores Académicos/Coordinación de Idiomas</t>
  </si>
  <si>
    <t>Continuo</t>
  </si>
  <si>
    <t>No contar con los docentes con el perfil acorde a ciertas asignaturas por aspectos técnicos.</t>
  </si>
  <si>
    <t>Tener una bolsa de trabajo permanente</t>
  </si>
  <si>
    <t>Secretaría Académica/Recursos Humanos</t>
  </si>
  <si>
    <t>Incluir en el diagnóstico de necesidades de capacitación los temas a reforzar en los docentes.</t>
  </si>
  <si>
    <t xml:space="preserve">Secretaría Académica/Directores Académicos  </t>
  </si>
  <si>
    <t>Direcciones de División</t>
  </si>
  <si>
    <t>Docentes</t>
  </si>
  <si>
    <t>Actualizar el procedimiento (Entrevistar y aplicar pruebas psicométricas a los Docentes de Asignatura)</t>
  </si>
  <si>
    <t>Karen Obidia Luis Jiménez</t>
  </si>
  <si>
    <t>Actualizar el procedimiento (Solicitar documentación previa antes de aplicar la clase muestra)</t>
  </si>
  <si>
    <t>Solicitar referencias conductuales del personal de asignatura</t>
  </si>
  <si>
    <t>Solicitar referencias conductuales del personal administrativo y Docentes de tiempo completo</t>
  </si>
  <si>
    <t>María Isabel Marmolejo Anda</t>
  </si>
  <si>
    <t xml:space="preserve">TGA-PRG-P01                 Prácticas del Taller de Gastronomía
</t>
  </si>
  <si>
    <t xml:space="preserve">Definir de manera cuatrimestral el ingreso a prácticas así como de salidas de cocina, a fin de evitar retrazos en el mantenimiento a infraestructura en las áreas del edificio F. </t>
  </si>
  <si>
    <t>Períodica 2</t>
  </si>
  <si>
    <t>Elaboración del formato de actualización de datos de egresados en línea</t>
  </si>
  <si>
    <t>Solicitud al área de Titulación para que una vez que el egresado acuda a recoger su cédula y/o titúlo pueda realizar la encuesta  actualización de  sus datos.</t>
  </si>
  <si>
    <t>Campaña de difusión de actualización de datos en línea para egresados a través de publicaciones por parte del departamento de prensa</t>
  </si>
  <si>
    <t xml:space="preserve">Falta de herramientas para la localización efectiva de egresados (personal adicional de apoyo en contacto, lineas telefónicas, equipos de computo,  sistema de egresados, encuesta en línea) </t>
  </si>
  <si>
    <t xml:space="preserve">Elaboración de solicitud al área de sistemas para equipos telefónicos y de computo para apoyo en localizaciones de egresados </t>
  </si>
  <si>
    <t>No contar con la respuesta oportuna de las empresas para la realización de las visitas.</t>
  </si>
  <si>
    <t xml:space="preserve">Reuniones informativas sobre visitas con direcciones académicas </t>
  </si>
  <si>
    <t>Modificar el formato de ficha técnica para solicitar a la dirección académica por lo menos 2 opciones de empresa para ejecutar la visita</t>
  </si>
  <si>
    <t>Reducir el tiempo de recepción de las fichas técnicas de la direcciones academicas. Se actualizará el procedimiento con esta nueva disposición.</t>
  </si>
  <si>
    <t>Incumpliento de los estudiantes en los lineamientos establecidos para realizar las visitas.</t>
  </si>
  <si>
    <t xml:space="preserve">Campaña de difusión para dar a conocer a los estudiantes los lineamientos  de visita a través del departamento de prensa </t>
  </si>
  <si>
    <t>Generar reuniones informativas sobre el tema de visitas con direcciones académicas. Se solicitará a cada Dirección academica acudir a la reunion informativa para retroalimentar sobre los avances y lineamientos de visitas</t>
  </si>
  <si>
    <t>Escaso número de espacios en las empresas para la colocación de los estudiantes en el periodo de estadía profesional</t>
  </si>
  <si>
    <t>Campaña de difusión con el sector empresarial para promover las estadías profesionales y generar otras convenios</t>
  </si>
  <si>
    <t>Elaboración del formato de registro de empresas en linea para facilitar el inicio de proceso de vinculación</t>
  </si>
  <si>
    <t>Incumpliento de los estudiantes en los lineamientos establecidos para las prácticas profesionales.</t>
  </si>
  <si>
    <t>Reuniones informativas sobre el tema de estadías profesionales con direcciones académicas para dar a conocer los lineamientos y calendario de estadias</t>
  </si>
  <si>
    <t>Solicitud del desarrollo del sistema de control de estadías profesionales</t>
  </si>
  <si>
    <t>Establecer de manera obligatoria la asistencia a las pláticas de inducción a estudiantes de 5° y 10° cuatrimestre</t>
  </si>
  <si>
    <t>Enviar aviso vía correo electrónico de los documentos vencidos y pendientes por vencer</t>
  </si>
  <si>
    <t>Capacitación y entrenamiento de nuevos auditores/as</t>
  </si>
  <si>
    <t>Sensibilizar hacia la importancia de ser un auditor/a interno/a en la Universidad</t>
  </si>
  <si>
    <t>Revisión de perfiles como auditor/a con el departamento de Recursos Humanos</t>
  </si>
  <si>
    <t>De los resultantes realizar invitación personalizada para participar como auditores/as</t>
  </si>
  <si>
    <t>Marzo - abril 2020</t>
  </si>
  <si>
    <t>Afectación al cronograma de actividades de los/las auditados/as al no existir un apego al 100% al programa de auditoria por parte del equipo auditor y viceversa</t>
  </si>
  <si>
    <t>Planificación previa a la auditoria en conjunto con el equipo auditor</t>
  </si>
  <si>
    <t>Notificar de la reunión de planeación de auditoria con mayor tiempo de anticipación (8 días).</t>
  </si>
  <si>
    <t>Solicitar al equipo auditor tenga a la mano su cronograma de actividades para realizar un agenda efectiva.</t>
  </si>
  <si>
    <t>Enviar avisos vía correo electrónico de pendientes de acción correctiva a Direcciones y Auditores/as</t>
  </si>
  <si>
    <t>Contacto directo por parte del/la Auditor/a Líder con los/las auditados/as para dar seguimiento a la solcitud de acción correctiva</t>
  </si>
  <si>
    <t>Notificar vía memorandum tanto a los/las auditados/as como auditores/as del pendiente de acción correctiva</t>
  </si>
  <si>
    <t>Aplicar medidas disciplinarias para el personal que incumpla en la actualización de sus documentos</t>
  </si>
  <si>
    <t>Presentar todos los indicadores en la revisión por la Rectoria por Dirección y/o División</t>
  </si>
  <si>
    <t>Tutoría y Desarrollo Estudiantil</t>
  </si>
  <si>
    <t>SA-TA-P01 Tutoría y Asesoría</t>
  </si>
  <si>
    <t>Se tiene soporte por correo electrónico.</t>
  </si>
  <si>
    <t>Que haya invasión de ciclo por entrega tardía de documentos y/ que sea apócrifo.</t>
  </si>
  <si>
    <t>Responsable de Control de Documentos</t>
  </si>
  <si>
    <t>Una semana antes de la fecha de vencimiento.</t>
  </si>
  <si>
    <t>Responsable de Inscripción y Bajas de Estudiantes</t>
  </si>
  <si>
    <t>SEE-CDO-P02 Control de Documentos</t>
  </si>
  <si>
    <t>SEE-RET-P08 Registro de Titulación</t>
  </si>
  <si>
    <t>TAL-PDT-P01 Prácticas de Taller</t>
  </si>
  <si>
    <t>Falta de equipamiento en general para el desarrollo de las práticas que marca el programa educativo</t>
  </si>
  <si>
    <t>3.14 Interrupción de las actividades y problemas del sistema</t>
  </si>
  <si>
    <t>En caso de no contar con el equipo, se sustituye la práctica por otra que cumpla el objetivo, que requiera un equipamiento que se tenga en existencia.</t>
  </si>
  <si>
    <t>Documentar en el procedimiento la medida de control correctivo que ya realiza.</t>
  </si>
  <si>
    <t>Secretaría Académica/Directores Académicos</t>
  </si>
  <si>
    <t>Realizar la justificación para la solicitud de presupuesto para la compra del equipamiento.</t>
  </si>
  <si>
    <t>El reporte de prácticas tiene un enfoque únicamente cuantitativo, es necesario contar con información cualitativa sobre cada práctica.</t>
  </si>
  <si>
    <t>Directores Académicos</t>
  </si>
  <si>
    <t>Actualizar el procedimiento incluyendo el resgistro de reporte de prácticas</t>
  </si>
  <si>
    <t>Dar a conocer la modificación al personal docente a través de reuniones presenciales y/o virtuales.</t>
  </si>
  <si>
    <t>DOC-EVA-902 Evaluación del alumno durante el proceso enseñanza aprendizaje</t>
  </si>
  <si>
    <t>No capturar las calificaciones al término de la unidad, realizándolo fuera de los tiempos establecidos.</t>
  </si>
  <si>
    <t>3. 13 Administración de procesos, ejecución y entrega.</t>
  </si>
  <si>
    <t>Revisión y segumiento de las capturas realizadas en sistema, impartir inducción a los nuevos docentes para el uso del sistema, aplicación de medidas disciplinarias a quienes incumplan.</t>
  </si>
  <si>
    <t>Que los docentes no apliquen el modelo educativo por competencias, al capturar una calificación que no es coincidente con el desempeño del alumno.</t>
  </si>
  <si>
    <t>Supervisión aleatoria a los diversos docentes para detectar desviaciones en los casos de deserción.</t>
  </si>
  <si>
    <t>Proceso de Enseñanza</t>
  </si>
  <si>
    <t>Que no se cubra el temario de la asignatura.</t>
  </si>
  <si>
    <t>Recuperación de los temas con horas y prácticas adicionales.</t>
  </si>
  <si>
    <t>Periódico2</t>
  </si>
  <si>
    <t>Seguimiento al cumplimiento de los temarios de asignaturas.</t>
  </si>
  <si>
    <t>Que no exista interés por parte de la comunidad en el autocuidado</t>
  </si>
  <si>
    <t>Que no sean canalizados por el tutor cuando se detecta que requieren apoyo</t>
  </si>
  <si>
    <t>3.2 Pérdida de imagen publica</t>
  </si>
  <si>
    <t>Terapias Psicológicas</t>
  </si>
  <si>
    <t>Se modificara y adecuara el procedimiento de Solicitud de Material Bibliográfico / SEB-SMB-P02  a los procedimientos (tiempos y formas) de los departamentos que intervienen en la compra de dicho material.</t>
  </si>
  <si>
    <t>Departamento de Servicios Bibliotecarios</t>
  </si>
  <si>
    <t>Enero- Abril 2020</t>
  </si>
  <si>
    <t>Se dará puntual seguimiento a la solicitud de adquisición vía correo electrónico con las áreas involucradas (se enviaran dos correos con diferencia de 15 días) solicitando el estatus de la compra, en caso de que no se tenga respuesta se elaborara un memorándum dirigido a la Dirección de Administración y Finanzas y a la Dirección de Extensión Universitaria y Servicios Estudiantiles solicitando su apoyo e intervención.</t>
  </si>
  <si>
    <t>Enero- Abril 2021</t>
  </si>
  <si>
    <t>Que los libros que solicitan las Divisiones Académicas se encuentren fuera de imprenta o desactualizados.</t>
  </si>
  <si>
    <t>Se modificara el Documento el cual sirve para solicitar el material bibliográfico por cada programa Educativo de la Universidad, colocando fecha de impresión de libro y si pertenece al Programa Educativo que lo solicita.</t>
  </si>
  <si>
    <t>En caso de que el proveedor nos indique que el libro se encuentra descontinuado, fuera de impresión o ya no se localiza, se le solicitara realice una búsqueda de algún libro que contenga información similar se enviara la propuesta a las Divisiones Académicas para sustituir el libro que no se encontró y esperar la confirmación de compra o posible sustitución por parte de ellos.</t>
  </si>
  <si>
    <t>Publicación de información en vitrinas</t>
  </si>
  <si>
    <t>Que los estudiantes coloquen información inadecuada para la comunidad universitaria, así como cartéles sin haber pasado por el filtro de Prensa y Difusión.</t>
  </si>
  <si>
    <t>3.2 Pérdida de imagén pública</t>
  </si>
  <si>
    <t>Analista administrativa del departamento</t>
  </si>
  <si>
    <t>Visita a los departamentos en sus oficinas directamente y semanalmente para cualquier situación que pudiera surgir.</t>
  </si>
  <si>
    <t xml:space="preserve">Elaboración de documentos oficiales </t>
  </si>
  <si>
    <t>No contar con los insumos y equipos necesarios</t>
  </si>
  <si>
    <t>Resguardo de insumos y control sobre los mismos</t>
  </si>
  <si>
    <t>Diseñador gráfico del departamento</t>
  </si>
  <si>
    <t>Campañas de sensibilización apegado a las emociones, es decir que se incluyan testimonios en los temas que se aborden.</t>
  </si>
  <si>
    <t>Enero - Abril</t>
  </si>
  <si>
    <t>Notificar a las divisiones académicas.</t>
  </si>
  <si>
    <t>A partir del cuatrimestre enero - abril 2020.</t>
  </si>
  <si>
    <t>Publicación de convocatorias.</t>
  </si>
  <si>
    <t>Enviar correo electrónico a los becados.</t>
  </si>
  <si>
    <t>El estudiante que haya estado inscrito en algún taller deportivo o cultural y que acuda al Departamento para la liberación de su baja, contestará la encuesta de deserción.</t>
  </si>
  <si>
    <t>Se  adecuará el procedimiento ACD-SCE-P03</t>
  </si>
  <si>
    <t>Coordinación de Becas</t>
  </si>
  <si>
    <t>Coordinador de Taller de Gastronomía</t>
  </si>
  <si>
    <t>Cada cuatrimestre</t>
  </si>
  <si>
    <t>Solicitar con 20 días de anticipación las evidencias del desempeño de los proveedores externos.</t>
  </si>
  <si>
    <t>Enviar solicitud vía memorandum con copia a la Dirección Jurídica y Recursos Humanos a 10 días de la revisión.</t>
  </si>
  <si>
    <t xml:space="preserve">Actualizar el procedimiento (Realizar la validación de cursos con base a los resultados obtenidos en la evaluación de desempeño)
</t>
  </si>
  <si>
    <t>Solicitar a sistemas la apertura de un módulo en la cédula de evaluación de desempeño para agregar los cursos de capacitación requeridos cuando una variable sea evaluada con resultados mejorables.</t>
  </si>
  <si>
    <t xml:space="preserve">Establecer por común acuerdo con la Secretaría Académica y las Divisiones el esquema de porcentaje mínimo requerido para revalidar una asigatura. </t>
  </si>
  <si>
    <t>Mtro. Manuel Rivero Rivero (Secretario Académico)</t>
  </si>
  <si>
    <t xml:space="preserve">Antes de finalizar el cuatrimestre en el que se encuentra el estudiante de movilidad. 3 cuatrimestres por año. </t>
  </si>
  <si>
    <t xml:space="preserve">Crear y tener autorizado la propuesta de reglamento de movilidad estudiantil, para establecer los criterios de revalidación de materias. </t>
  </si>
  <si>
    <t>Antes del 31/12/2020</t>
  </si>
  <si>
    <t xml:space="preserve">Actualmente implementando, cada 15 días. </t>
  </si>
  <si>
    <t xml:space="preserve">Incluir cláusula de compromiso exclusivo al estudio por parte del alumno, penalizando con horas de servicio becario, al estudiante que retorne anticipadamente por causas de salud de algún familiar. </t>
  </si>
  <si>
    <t xml:space="preserve">Lic. David Arguelles (Director Jurídico). </t>
  </si>
  <si>
    <t xml:space="preserve">Antes de iniciar movilidad. </t>
  </si>
  <si>
    <t>Exigir copia de la póliza del seguro médico y de repatriación de restos.</t>
  </si>
  <si>
    <t xml:space="preserve">Incluir en la carta compromiso a firmar entre el alumno  y la Universidad, una cláusula que establezca un deslinde de responsabilidad civil en caso de una situación de catástrofe o fallecimiento. </t>
  </si>
  <si>
    <t>A mediano plazo: Crear un lineamiento de atención a casos de fallecimiento de estudiantes en estancias de movilidad</t>
  </si>
  <si>
    <t>01/06/2020 Continuo</t>
  </si>
  <si>
    <t>Incumplimiento del programa de mantenimiento por atención a eventos múltiples</t>
  </si>
  <si>
    <t xml:space="preserve">Incumplimiento del programa de mantenimiento por actividades de traslado </t>
  </si>
  <si>
    <t>3.14 Interrupción de las actividades y problemas del sistema.</t>
  </si>
  <si>
    <t>Rec. Materiales y Mantenimiento</t>
  </si>
  <si>
    <t>Jefe del Departamento de Mantenimiento</t>
  </si>
  <si>
    <t>Dar atención a 2 o 3 eventos por día</t>
  </si>
  <si>
    <t>Da atención a 2 visitas al día</t>
  </si>
  <si>
    <t>Mantener un stock de material</t>
  </si>
  <si>
    <t>Realizar licitación de material, en el mes de enero de 2020.</t>
  </si>
  <si>
    <t>Gestionar con recursos humanos personal para la atención de servicios generales</t>
  </si>
  <si>
    <t>REM-RAD-P02  Realizar adquisiciones directas</t>
  </si>
  <si>
    <t>No cumplir con los 20 días  para el seguimiento a las solicitudes en el SUII, por falta de revisión del área solicitante.</t>
  </si>
  <si>
    <t>NA</t>
  </si>
  <si>
    <t>Solicitar el rechazo de la solicitud a presupuestos y planeación., cuando el área solicitante no siga el procedimiento.</t>
  </si>
  <si>
    <t>Jefe de Departamento de Recursos Materiales</t>
  </si>
  <si>
    <t>REM-ASM-P03 Adquisiciones a través de concurso por invitación restringida a tres proveedores.</t>
  </si>
  <si>
    <t>Que el proveedor que haya obtenido la adjudicación en la licitación desista y no cumpla con los tiempos de entrega.</t>
  </si>
  <si>
    <t>Se está dando un seguimiento a los proveedores desde que se otorga el fallo.</t>
  </si>
  <si>
    <t>Actualizar el procedimiento, incluyendo el seguimiento puntual a los proveedores.</t>
  </si>
  <si>
    <t>Que no se tengan los 3 proveedores y no pueda realizarse el concurso.</t>
  </si>
  <si>
    <t>Se declara desierto el concurso y se procede a realizar la adjudicación directa.</t>
  </si>
  <si>
    <t>Actualizar el procedimiento, incluyendo la declaración desierta de un concurso especificando la aplicación de la adjudicación directa.</t>
  </si>
  <si>
    <t>REM-ASM-P01 Evaluar y Seleccionar a proveedores</t>
  </si>
  <si>
    <t>Sesgo en la información de la evaluación del proveedor en cuanto a incumplimientos o quejas en el producto o servicio.</t>
  </si>
  <si>
    <t>Documentar los incidentes de los proveedores para considerarlo en la evaluación global.</t>
  </si>
  <si>
    <t xml:space="preserve">Actualizar el procedimiento </t>
  </si>
  <si>
    <t>REM-ASB-P05 Almacenamiento y suministro de bienes muebles y material de consumo.</t>
  </si>
  <si>
    <t>No capturar en tiempo y forma las entradas en el sistema.</t>
  </si>
  <si>
    <t>Documentar en el procedimiento el control que se realiza.</t>
  </si>
  <si>
    <t>Encargado de Almacén</t>
  </si>
  <si>
    <t>ESTATUS</t>
  </si>
  <si>
    <t>AVANCE</t>
  </si>
  <si>
    <t>Secretaría Académica/ Directores Académicos/ Coordinación de Idiomas</t>
  </si>
  <si>
    <t>Solicitar a las áreas comparta las fechas de sus actividades en las que consideren el uso de las áreas de cocina a fin de hacer la programación en cuanto al mantenimiento y poder calendarizar.</t>
  </si>
  <si>
    <t>Contar con un padrón de proveedores de servicio en cuanto a los equipos que así requiera una reparación mayor.</t>
  </si>
  <si>
    <t>Solicitar a la dirección de división el calendario de prácticas a llevarse a cabo en los talleres de gastronomía, en donde indique la fecha de inicio y término de estas.</t>
  </si>
  <si>
    <t xml:space="preserve">Inaceptable </t>
  </si>
  <si>
    <t xml:space="preserve">Tolerable </t>
  </si>
  <si>
    <t>Jefe del Departamento de Actividades Culturales y Deportivas</t>
  </si>
  <si>
    <t>A partir del cuatrimestre enero - abril 2020</t>
  </si>
  <si>
    <t>David Rodriguez</t>
  </si>
  <si>
    <t>Revisar antes del mantenimiento faltantes</t>
  </si>
  <si>
    <t>Gino Madrazo</t>
  </si>
  <si>
    <t>Realizar proyecto para adquisición en caso de remanentes</t>
  </si>
  <si>
    <t>Moderado   20</t>
  </si>
  <si>
    <t>Se envían correos de seguimiento de las solicitudes.</t>
  </si>
  <si>
    <t>Mover partidas presupuestales para poder adquirir el material necesario.</t>
  </si>
  <si>
    <t>Brindar seguimiento a los interesados para solicitar la información.</t>
  </si>
  <si>
    <t>Monitoreando cada 3 dias si existe alguna irregularidad y eliminando los carteles que no cuenten con el sello de la Universidad.</t>
  </si>
  <si>
    <t>Solicitando con anterioridad los insumos suficientes según la calendarización de eventos.</t>
  </si>
  <si>
    <t>Se les brinda una alternativa, comunicarse al 911.</t>
  </si>
  <si>
    <t>Capacitación constante a los tutores brindadoles herramientas necesarias para una detección oportuna de factores de riesgo para los estudiantes.</t>
  </si>
  <si>
    <t>Revisar el histórico de deserción de los últimos 3 años para definir el mes adecuado para la aplicación de la encuesta.</t>
  </si>
  <si>
    <t>Realizado 100%</t>
  </si>
  <si>
    <t>Control incluído en procedimiento</t>
  </si>
  <si>
    <t>Realizado 100%, control documentado</t>
  </si>
  <si>
    <t>Se cuenta con el aviso, vía correo electrónico, de las fechas de inicio y fin de prácticas de laboratorio.</t>
  </si>
  <si>
    <t>Invitación de instructores/as mediante convocatoria.</t>
  </si>
  <si>
    <t>El Departamento de Educación Continua se reserva el derecho de apartura o continuidad del curso en caso de no reunir el mínimo de participantes.</t>
  </si>
  <si>
    <t>Continuar con el reporte de seguimiento quincenal.</t>
  </si>
  <si>
    <t>Se debe capturar la entrada para cerrar la orden de compra.</t>
  </si>
  <si>
    <t>3.10 Pérdidas en ingresos</t>
  </si>
  <si>
    <t>RET-RPD-P01 Revisión por la Dirección</t>
  </si>
  <si>
    <t>30 de Enero 2020</t>
  </si>
  <si>
    <t>10 de Enero 2020</t>
  </si>
  <si>
    <t>28 de Febrero 2020</t>
  </si>
  <si>
    <t>01 de abril 2020</t>
  </si>
  <si>
    <t>30 de enero 2020</t>
  </si>
  <si>
    <t>01 de febrero 2020</t>
  </si>
  <si>
    <t>08 de enero 2020</t>
  </si>
  <si>
    <t>20 de enero 2020</t>
  </si>
  <si>
    <t>04 de febrero 2020</t>
  </si>
  <si>
    <t>17 de enero 2020</t>
  </si>
  <si>
    <t>06 de enero 2020</t>
  </si>
  <si>
    <t>10 de enero 2020</t>
  </si>
  <si>
    <t>01 de enero 2020</t>
  </si>
  <si>
    <t>01 de marzo 2020</t>
  </si>
  <si>
    <t>Leyli Solis Frías (Jefa del Departamento de Educación Continua)</t>
  </si>
  <si>
    <t>Martha Lizárrraga Dolores (Jefa del Departamento de Gestión Empresarial)</t>
  </si>
  <si>
    <t>31 de enero 2020 Continuo</t>
  </si>
  <si>
    <t>24 de enero 2020</t>
  </si>
  <si>
    <t>Jefa de Departamento de Servicios Médicos y Psicológico</t>
  </si>
  <si>
    <t xml:space="preserve">Fallo en el Web Services de adquisición de datos para la generación de títulos electrónico, afectando el resultado hacia los usuarios.  </t>
  </si>
  <si>
    <t>Se revisa el resultado del reporte de Carga de Títulos y se envía la consulta a la mesa de ayuda DGP.</t>
  </si>
  <si>
    <t>Se revisa el resultado del reporte de carga de títulos electrónicos, se resuelven los casos de errores de captura y se vuelve a realizar la carga.</t>
  </si>
  <si>
    <t>Se envia la consulta del fallo vía correo electrónico a la mesa de ayuda - DGP. Se siguen las indicaciones sugeridas.</t>
  </si>
  <si>
    <t>Se envía oficio a la DGP para atención y seguimiento.</t>
  </si>
  <si>
    <t>Administrador del Web Services/Coordinadora de Titulación</t>
  </si>
  <si>
    <t>Administrador del Web Services/Jefa de Servicios Escolares</t>
  </si>
  <si>
    <t>Durante la segunda semana de la carga de Títulos Electrónicos.</t>
  </si>
  <si>
    <t>1 mes posterior al envío del correo electrónico, en caso de no resolverse.</t>
  </si>
  <si>
    <t xml:space="preserve">Se lleva un reporte de adeudos de control de documentos </t>
  </si>
  <si>
    <t>Se solicita apoyo de las Coordinaciones de las Direcciones de División para que a través de los tutores, se les informe a los estudiantes con prórroga próxima a vencer que entreguen sus documentos.</t>
  </si>
  <si>
    <t>Se envía notificación de aviso de exhorto con fecha límite de entrega de documentos, mediante correo electrónico y oficio.</t>
  </si>
  <si>
    <t>Se envía notificación de Baja, mediante correo electrónico y oficio.</t>
  </si>
  <si>
    <t>Durante el cuatrimestre inmediato siguiente (ene-abr) y hasta una semana hábil antes del próximo periodo de reinscripción (may-ago).</t>
  </si>
  <si>
    <t>Envíar de manera periódica los estatus del segumiento de los tutores/as a las direcciones de división.</t>
  </si>
  <si>
    <t xml:space="preserve">Reportes a las Direcciones para dar seguimiento. </t>
  </si>
  <si>
    <t>Extensión de fechas para captura, los tutores/as solicitan la fecha al Depto.de Tutoría.</t>
  </si>
  <si>
    <t>Captura de evidencia y cierre de las actividades, el tutor/a acude al Depto. de Tutoría para el cierre de su actividad.</t>
  </si>
  <si>
    <t>Direcciones, Depto. de Tutoría y Tutores/as</t>
  </si>
  <si>
    <t>Durante el cuatrimestre (inicio, durante y al final)</t>
  </si>
  <si>
    <t>Incumplimiento de los tutores/as al no capturar el Plan de Acción Tutorial (PAT), el seguimiento al PAT y falta de captura de las evidencias de la tutoría individual en el Sistema Integral Universitario (SIU).</t>
  </si>
  <si>
    <t xml:space="preserve">Documentar el control en el procedimiento </t>
  </si>
  <si>
    <t>Realizado 100% se define goglear el Sistema SOS</t>
  </si>
  <si>
    <t>Avance del 100%</t>
  </si>
  <si>
    <t>Actualizar el procedimiento (Publicar la lista del personal convocado y dejar espacios disponibles para el personal interesado en asistir a cursos)</t>
  </si>
  <si>
    <t> Se está llevando  a cabo en el mes de marzo, ya que se programó en este mes por cuestión de presupuesto</t>
  </si>
  <si>
    <t> Se gestionó el cambio de personal, que estaba asignado  área de gastronomía, para anexarse a nuestra plantilla laboral de mantenimiento</t>
  </si>
  <si>
    <t>Se elabora el diagnóstico de Necesidades del proyecto, bajo el formato ACE-P01-F02. Se adjunta captura de pantalla consistente en procedimiento de calidad en intranet relativo a la Dirección de Innovación.</t>
  </si>
  <si>
    <t xml:space="preserve">Se realiza el registro del proyecto mediante el formato ACE-P01-F01 y se tienen reuniones para la asesoría y el acompañamiento. Se adjunta captura de pantalla consistente en procedimiento de calidad en intranet relativo a la Dirección de Innovación. </t>
  </si>
  <si>
    <t xml:space="preserve">Se envían correos electrónicos para seguimiento en las distintas fases de acuerdo al procedimiento. Se adjunta captura de pantalla de correo electrónico en el que se envía el formato del modelo CANVAS para el seguimiento a dicho emprendimiento. </t>
  </si>
  <si>
    <t xml:space="preserve">Se realiza mediante la difusión de las convocatorias a cursos, becas,  conferencias, concursos, talleres o seminarios enfocados en promover el emprendimiento e innovación, tanto internos como los organizados por otras instancias. Se adjuntan 2 capturas de pantalla relativas a: 1.- Invitación a participar en el proyecto “Emprendible” del Instituto Municipal de la Juventud, consistente en becas a emprendedores. 2.- Invitación al Taller para Emprendedoras “Ella Hace Historia”. </t>
  </si>
  <si>
    <t>Ningún proyecto se ha concluido hasta este momento por lo que no se presenta avance</t>
  </si>
  <si>
    <t>Evidencia: Correo de solicitud para informática enviado el 23 de marzo del 2020.</t>
  </si>
  <si>
    <t>Realizada la Solictud: 100%    Avance de la modificación del sistema: 0%</t>
  </si>
  <si>
    <t>En el mes de marzo se actualizó y publicó el procedimiento de Solicitud de Material Bibliográfico / SEB-SMB-P02</t>
  </si>
  <si>
    <t xml:space="preserve">El 19 de marzo se realizó la licitación por lo que apenas iniciara el seguimiento a las solicitudes de adquisición. </t>
  </si>
  <si>
    <t>Se modificó el documento el cual sirve para solicitar el material bibliográfico por parte de las Divisiones Académicas y ya se encuentra en uso.</t>
  </si>
  <si>
    <t>La opción de material bibliográfico sustituto ya se encuentra en proceso por parte de los proveedores y se enviara en su momento si así es necesario para su análisis en las divisiones Académicas.</t>
  </si>
  <si>
    <t>Avance 100%</t>
  </si>
  <si>
    <t>Envía correo de becas 27 marzo 2020.</t>
  </si>
  <si>
    <t>Se realizan recorridos y los responsables firman de visita de pendientes.</t>
  </si>
  <si>
    <t>Presenta tabla de insumos</t>
  </si>
  <si>
    <t>El diseño de la encuesta en linea se está realizando y no se han hecho las pruebas finales. Se solicita modificar la fecha de conclusión a mayo, ya que las pruebas se realizarán con los egresados de  licenciatura en abril. Porcentaje de avance 80% . ANEXO 1</t>
  </si>
  <si>
    <t>Se envió correo de solicitud al área de titulación para futuras entregas de documentos de titulación.  Porcentaje de avance 100%</t>
  </si>
  <si>
    <t xml:space="preserve">Se concluirá la encuesta en linea y harán las pruebas con los egresados de Licenciatura en abril y despues iniciar la promoción de la encuesta. Se solicita cambiar la fecha a mayo. Porcentaje de avance 0% </t>
  </si>
  <si>
    <t>El diseño de la encuesta en linea se está realizando y no se han hecho las pruebas finales. Porcentaje de avance 80%. Anexo 1</t>
  </si>
  <si>
    <t>Se envió correo de solicitud al área de sistemas para contar con más equipos en el area y que los becarios cuenten con lo necesario para realizar las localizaciones.  Porcentaje de avance 100%</t>
  </si>
  <si>
    <t>Se está participando en la asignación de un presupuesto para el desarrollo de un sistema que dé seguimiento a los estudiantes en el periodo de estadía y como egresados. Porcencentaje de avance 100% ANEXO 3</t>
  </si>
  <si>
    <t>Se realizó una reunión informativa para dar a conocer los lineamientos y cuestiones de visitas.  Porcentaje de avance 100% ANEXO 2</t>
  </si>
  <si>
    <t>Se realizaron los ajustes en el formato y procedimiento. Porcentaje de avance 100% ANEXO 4</t>
  </si>
  <si>
    <t>Se convocó a empresas a participar en Feria de reclutamiento y formalizar la vinculación a través de un convenio. Se enviaron correos a empresas para nuevos convenios.  Porcentaje de avance 100% ANEXO 6</t>
  </si>
  <si>
    <t>El formato se está diseñando en linea, aun no se realiza la prueba. Porcentaje de avance 50%</t>
  </si>
  <si>
    <t>Se realizó una reunión informativa para dar a conocer los lineamientos y cuestiones de estadías.  Porcentaje de avance 100% ANEXO 2</t>
  </si>
  <si>
    <t>Se tuvo reunión con SA para solicitar que las platicas sean obligatorias y aplicar amonestaciones. Se avisó a los directores de carrera la lista de estudiantes que faltaron.  Porcentaje de avance 100%  ANEXO 7</t>
  </si>
  <si>
    <t>01/05/2020. La puesta en marcha de la aplicación de la encuesta se realizará  apartir del mes de febrero, sin embargo la concentración de la información se tendría a partir del mes de marzo 2020.</t>
  </si>
  <si>
    <t>Se realiza formato, son 2, uno para revalidación completa y otro para revalidación parcial.</t>
  </si>
  <si>
    <t xml:space="preserve">De este proyecto aún no se tiene la reunión, se tendría para el período de verano 2020, estudiar si es factible, ya que se requeríria autorización por parte de la CGUTyP, lo que si nos fue informado en una reunión con la SACAD es el hecho de que se pueden validar las materias como de suficiencia. </t>
  </si>
  <si>
    <t>Se presenta reporte de movilidad.</t>
  </si>
  <si>
    <t>Se cuenta con el convenio que firman los estudiantes. En el mismo se mencionan las obligaciones.</t>
  </si>
  <si>
    <t>Se presenta evidencia de polizas de seguro de dos estudiantes.</t>
  </si>
  <si>
    <t>Acercamiento al departamento de prensa y difusión UT, envió de flyers de nuestros cursos a nuestros proveedores de publicidad, solicitud de publicación de nuestros cursos a otras áreas que tienen acercamiento con el sector productivo</t>
  </si>
  <si>
    <t>En tiempo</t>
  </si>
  <si>
    <t>Se presentan publicaciones y plan anual 2020.</t>
  </si>
  <si>
    <t>Se enviará correo a la STPS para concretar  y  plantear una propuesta de nuestra solicitud.</t>
  </si>
  <si>
    <t>Universidad del Caribe; impartición de cursos Chino Madarín (octubre-diciembre 2019y Enero-mayo 2020), impartición de cuso en el idioma de Portugués. SE ANEXA COMO EVIDENCIA FLYERS Y CONTRATO</t>
  </si>
  <si>
    <t>Comentario</t>
  </si>
  <si>
    <t>OBSERVACIONES</t>
  </si>
  <si>
    <t>Presenta rol de uso de cocinas</t>
  </si>
  <si>
    <t>Presenta concentrado de horas por grupo</t>
  </si>
  <si>
    <t>Enlista proveedores para hornos</t>
  </si>
  <si>
    <t>Se entrega procedimiento actualizado</t>
  </si>
  <si>
    <t>Se cuenta con el inventario de material</t>
  </si>
  <si>
    <t>Se presenta el inventario de material faltaria la reviosn de material necesario</t>
  </si>
  <si>
    <t>Se empezó aplicar la encuesta desde el principio de cuatrimestre, en cuanto el estudiate se daba de baja antes de firmar su liberación contestaban la encuesta de deserción.</t>
  </si>
  <si>
    <t>Se actualizó el procedimiento ACD-AE-P03</t>
  </si>
  <si>
    <t>Correos electrónicos donde no se procede con la solicitud del evento hasta que se cuenta con la auditrización de la Dirección.</t>
  </si>
  <si>
    <t>Los estudiantes que ya no acudan a su taller deportivo o cultural el Departamento de actividades Deportivas y Culturales dará el seguimiento con los tutores por medio de correo electrónico para que estudiante contesten la encuesta de deserción.</t>
  </si>
  <si>
    <t>Se llevará un registro de las solictudes que no se pidieron con los 5 días de anticipación y que se autorizaron de Dirección a Dirección.</t>
  </si>
  <si>
    <t>Se presentan correos enviado a estudianes</t>
  </si>
  <si>
    <t>Se presentan correos enviados a las Coodinaciones de División</t>
  </si>
  <si>
    <t>Presenta solicitudes de baja de estudiantes por falta de documentos oficiales.</t>
  </si>
  <si>
    <t>Se realizan correcciones en el sistema</t>
  </si>
  <si>
    <t>Se cuenta con correos enviados a la mesa de ayuda</t>
  </si>
  <si>
    <t>Se realizan las actividades necesarias para el seguimiento y corrección de errores del sisema.</t>
  </si>
  <si>
    <t>Procedimiento REH-RSP-P01 actualizado Proceso en gestión, ya que el inicio de cuatrimestre aplicable a los cambios inicia en Abril del presente año.</t>
  </si>
  <si>
    <t>Procedimiento REH-RSP-P01 actualizado  Proceso en gestión, ya que el inicio de cuatrimestre aplicable a los cambios inicia en Abril del presente año.</t>
  </si>
  <si>
    <t>Proceso en gestión, ya que el inicio de cuatrimestre aplicable a los cambios inicia en Abril del presente año.</t>
  </si>
  <si>
    <t>Procedimiento REH-RSP-P01 actualizado. Se ha iniciado la gestion de referencias para los ingresos administrativos contratados.</t>
  </si>
  <si>
    <t>AVANCE TOTAL</t>
  </si>
  <si>
    <t>1ER. CUATRIMESTRE</t>
  </si>
  <si>
    <t>Julio 2020 (dos grupos)</t>
  </si>
  <si>
    <t>31 de diciembre 2021</t>
  </si>
  <si>
    <t xml:space="preserve">A largo plazo: Creación de asignaturas electivas que puedan ser revalidables. </t>
  </si>
  <si>
    <t>La encuesta se encuentra finalizada y disponible en línea para su aplicación a los egresados del cuatrimestre enero abril, que como indica el procedimiento se aplicará al cumplir sus 6 meses de egreso para llevar a cabo la actualización de datos. Porcentaje de avance 100% . ANEXO 1A</t>
  </si>
  <si>
    <t>La encuesta se encuentra finalizada y disponible en línea para su aplicación, se solicitó al área de prensa el diseño del cartel de difusión.                   Porcentaje de avance 100% . ANEXO 7</t>
  </si>
  <si>
    <t>La encuesta se encuentra finalizada y disponible en línea para su aplicación a los egresados para llevar a cabo la actualización de datos. Porcentaje de avance 100% . ANEXO 1A</t>
  </si>
  <si>
    <t xml:space="preserve">Se solicita por el momento modificar la fecha de conclusión de esta actividad, ya que por el momento no contaremos con visitas presenciales, por lo cual no se requiere la difusión de los lineamientos a los estudiantes para visitas en empresas. Sin embargo la solicitud a prensa del diseño del cartel se envío y posiblemente hasta el cuatrimestre septiembre diciembre se pueda difundir. </t>
  </si>
  <si>
    <t>El formato  de solicitud de vinculación se concluyó y se solicitó incluir el link en la página de la universidadse está diseñando en linea, aun no se realiza la prueba. Porcentaje de avance 100% Anexo 6</t>
  </si>
  <si>
    <t>OBS</t>
  </si>
  <si>
    <t>Comentarios</t>
  </si>
  <si>
    <t>Procedimiento REH-RSP-P01 actualizado; a partir del cuatrimestre Mayo - Agosto el proceso filtro de entrevistas de PA se inició previo a la cita de clase muestra. (Evidencia correo electrónico, formato de entrevista)</t>
  </si>
  <si>
    <t>Procedimiento REH-RSP-P01 actualizado; actualmente se validan los documentos del PA antes de citarse a clase muestra. (Evidencia de correo electrónico)</t>
  </si>
  <si>
    <t>Se ha iniciado la gestion de referencias para los P.A. (Formato de referencias)</t>
  </si>
  <si>
    <t>Se reprograman los cursos de acuerdo a la suficiencia presupuestal.</t>
  </si>
  <si>
    <t>Se realizó la actualización del procedimiento y se llevó a cabo la convocatoria a los cursos anexando la lista del personal a quienes está dirigido.</t>
  </si>
  <si>
    <t>Se impartirá en el mes de Octubre debido a que por la emergencia sanitaria por COVID-19  solamente se realizará una evaluación durante el mes de Noviembre</t>
  </si>
  <si>
    <t>Se actualizó el procedimiento y se elaboró el programa anual de capacitación con los cusos solicitados</t>
  </si>
  <si>
    <t>Evidencia: Correo de solicitud para informática enviado el 23 de marzo del 2020. Se solicitará se agregue en la cédula de evaluación el filtro de reactivos calificados como mejorables para establecer la acciones de mejora, independiente del nivel de desempeño final</t>
  </si>
  <si>
    <t>Vencido, se reprograma para octubre</t>
  </si>
  <si>
    <t xml:space="preserve">Se está llevando  a cabo en el mes de junio, ya que se programó en este mes por cuestión de presupuesto
(Le comento que al día de hoy los trabajos ya iniciaron)
</t>
  </si>
  <si>
    <t>Realizado al 100%. No fue necesario el memorando ya que se dio seguimiento oportuno via emial</t>
  </si>
  <si>
    <t>Realizado 100%, no fue necesario notificar a nungun Docente ya que se cumplió con las atenciones a las observaciones. Los casos presentados en DEA se debieron a cambio en los progrmas de asignaturas de los Progrmas Educativos , esto ocasionó atrazó en la capura de lagunas SD ya que el sistema no contaba con la información, misma que recién habia sido entregada por la CGUTyP.</t>
  </si>
  <si>
    <t>Se presentan todas las evidencias en un link de google drive</t>
  </si>
  <si>
    <t>REVALORACIÓN DEL RIESGO</t>
  </si>
  <si>
    <t xml:space="preserve">Realizado 100% </t>
  </si>
  <si>
    <t>Se imparte el curso de Formación de Auditores Internos y la sensibilización</t>
  </si>
  <si>
    <t>Se invita auditores de forma personalizada via correo electrónico</t>
  </si>
  <si>
    <t>Se tomó la lista de auditores de años anteriores, se invitó pero varios no aceparon por lo que se realizó invitación abierta para quienes si quisieran participar</t>
  </si>
  <si>
    <t>30 de noviembre 2020</t>
  </si>
  <si>
    <t>Se realiza en el mes de Noviembre</t>
  </si>
  <si>
    <t>No hubo necesidad de memorandums en este período</t>
  </si>
  <si>
    <t>A finales de octubre inicia el siguiente proceso de auditorias, por lo que se modifica la fecha de implementación.</t>
  </si>
  <si>
    <t>10 de Febrero 2020</t>
  </si>
  <si>
    <t>30 de octubre 2020</t>
  </si>
  <si>
    <t xml:space="preserve">Información actualizada cada cuatrimestre mediante correo a las Direcciones de Carrera misma que se actuliza en formatos electronicos de excell a fin de llevar un control de las actividades y con ellos determinar los mantenimientos. </t>
  </si>
  <si>
    <t xml:space="preserve">Si, en un formato electronico en excell. </t>
  </si>
  <si>
    <t>2O. CUATRIMESTRE</t>
  </si>
  <si>
    <t>3ER. CUATRIMESTRE</t>
  </si>
  <si>
    <t>Realizado 100% cursos de ingles</t>
  </si>
  <si>
    <t>DESPACHO DE LA RECTORÍA</t>
  </si>
  <si>
    <t>DIRECCIÓN DE PLANEACIÓN, PROGRAMACIÓN, EVALUACIÓN Y UNIDAD DE TRANSPARENCIA, ACCESO A LA INFORMACIÓN PÚBLICA Y PROTECCIÓN DE DATOS PERSONALES.</t>
  </si>
  <si>
    <t xml:space="preserve">FECHA DE RE VALORACIÓN: </t>
  </si>
  <si>
    <t>01 DE JULIO 2020</t>
  </si>
  <si>
    <t>Hay mayor deserción en el último cuatrimestre del año, sin embargo por estrategía en cuanto a la cantidad de encuestados, no se modifica fecha de aplicación por el momento hasta hacer una análisis más profundo en relación a dichos tiempos.</t>
  </si>
  <si>
    <t xml:space="preserve">Ya hay un bagaje de 3 proveedores, mismos que se trabaja con ellos, toda vez que así se requiera, en ese sentido hay comunicación constante a fin de no perder el contacto. </t>
  </si>
  <si>
    <t>Si, en un formato electronico en PDF.</t>
  </si>
  <si>
    <t>Se cuenta con el calendario de prácticas a llevarse a cabo en los talleres de gastronomía, en donde indique la fecha de inicio y término de estas.</t>
  </si>
  <si>
    <t xml:space="preserve">Aceptable </t>
  </si>
  <si>
    <t>Permanente 2</t>
  </si>
  <si>
    <t>Nuevos Controles</t>
  </si>
  <si>
    <t>preventivo</t>
  </si>
  <si>
    <t>períodico</t>
  </si>
  <si>
    <t>Referente a este punto, no se puede establecer fecha de retiro de bienes hasta que el consejo de la autorización de la baja de dichos bienes y este proceso generalmente tarda entre seis meses a un año. Una vez que hay interesados para la donación de los bienes, realizan la solicitud, y se presentan ante el comité para posteriormente autorizar la donación de los mismos.</t>
  </si>
  <si>
    <t>Cuando se tiene a los interesados y la autorización de la donación se le da seguimiento con los interesados en las fechas que están establecidas por el comité de adquisiciones y por el consejo.</t>
  </si>
  <si>
    <t>El proceso depende directamente de dos comités y de las fechas que establecen y de como integran sus puntos.</t>
  </si>
  <si>
    <t>Derivado de la Pandemía Covid-19 se les compartío la información a las unidades administrativas con ejemplos del año anterior resultando este ejercicio incluso con menos observación que en el 2019.</t>
  </si>
  <si>
    <t>Psicología y Servicios de Enfermería</t>
  </si>
  <si>
    <t>Periodico 3</t>
  </si>
  <si>
    <t>Mderado</t>
  </si>
  <si>
    <t>Presentó correo de stock</t>
  </si>
  <si>
    <t xml:space="preserve">Implementación de recorridos en las instalaciones que tienen vitrinas para retirar carteles y colocar carteles. </t>
  </si>
  <si>
    <t>A partir del cuatrimestre septiembre  - diciembre 2020.</t>
  </si>
  <si>
    <t>permanente 2</t>
  </si>
  <si>
    <t>ACEPTABLE</t>
  </si>
  <si>
    <t>preventivo    4</t>
  </si>
  <si>
    <t>periodico 3</t>
  </si>
  <si>
    <t xml:space="preserve">Fecha de revaloración: </t>
  </si>
  <si>
    <t>21 de octubre del 2020</t>
  </si>
  <si>
    <t>Periódico 3</t>
  </si>
  <si>
    <t>correctivo 3</t>
  </si>
  <si>
    <t>marzo - abril 2021</t>
  </si>
  <si>
    <t>Seguimiento puntual a los atrasos en cuanto a la actualización de documentos.</t>
  </si>
  <si>
    <t>Actividad constante</t>
  </si>
  <si>
    <t>Por cuestiones de la pandemia COVID 19, no estamos dando la atención 100%, puesto que por el momento no se permiten eventos masivos. Las indicaciones de la gobernatura ya se empezara a a atender normalmente, por lo tanto no encontramos factores que podamos mitigar. Por lo tanto en cuanto se reanuden las  actividades presenciales, pondriamos en practicas nuevas actividades de prevención, que sobre la marcha se vendrian ejecutando.</t>
  </si>
  <si>
    <t>Se notificará vía correo masivo 24 hrs antes de la ausencia del turno vespertino con previo aviso por parte del personal de enfermería, ya que se dará prioridad al turno matutino debido a la afluencia de estudiantes.</t>
  </si>
  <si>
    <t>media 3</t>
  </si>
  <si>
    <t>alta 4</t>
  </si>
  <si>
    <t>Respaldo anual de la información del servidor</t>
  </si>
  <si>
    <t>Compra de servidor para Dirección de Planeación</t>
  </si>
  <si>
    <t>Solicitar de forma anual la evidencia del respaldo de la nformación del sistema de acciones correctivas</t>
  </si>
  <si>
    <t>Seguimiento realizado por Lic. Liliana Calderón. (Subdirectora de Vinc. E Int.)</t>
  </si>
  <si>
    <t>Lic. Liliana Calderón. (Subdirectora de Vinc. E Int.)</t>
  </si>
  <si>
    <t>Los controles ya fueron documentados</t>
  </si>
  <si>
    <t>Pérdida de información del Sistema de Acciones Correctivas (Identificado en el mes de octubre del 2020).</t>
  </si>
  <si>
    <t xml:space="preserve">Fecha de Revaloración: </t>
  </si>
  <si>
    <t>20 DE SEPTIEMBRE 2020</t>
  </si>
  <si>
    <t>Disminuir el número de encuestado realizando un muestreo en vez de censo.</t>
  </si>
  <si>
    <t>Se presenta convenio de movilidad  que firman los estudiantes antes de irse al extranjero</t>
  </si>
  <si>
    <t>Se adjunta póliza de seguro internacional que los estuciantes deben tener al momento de hacer la movilidad, donde se contempla la compensación por muerte y repatriación</t>
  </si>
  <si>
    <t>Trabajar con más tiempo de promoción, de tres a dos meses antes de iniciar el curso.</t>
  </si>
  <si>
    <t>Uso de plataformas digitales, adaptandonos a la nueva modalidad  por pandemia 2020</t>
  </si>
  <si>
    <t>Segundo cuatrimestre del año mayo - agosto</t>
  </si>
  <si>
    <t>Periodico 2</t>
  </si>
  <si>
    <t xml:space="preserve">Promoción de los cursos, a través de redes sociales, visitas a empresa sy organismos, difusión en medios masivos y envío a databse </t>
  </si>
  <si>
    <t xml:space="preserve">Segundo cuatrimestre del año mayo - agosto 2020. Tercer cuatrimetre septiembre -diciembre 2020 </t>
  </si>
  <si>
    <t>Impartición de webinars gratuitos (videoconferencias en vivo); temas academicos, experiencias y profesionales.</t>
  </si>
  <si>
    <t>05 DE FEBRERO DEL 2021</t>
  </si>
  <si>
    <t>10/09/2020                                               30 de enero del 2021</t>
  </si>
  <si>
    <t>Elaboración y difusión de accesos digitales (código QR) a encuestas de actualización de datos</t>
  </si>
  <si>
    <t>26 de febrero 2021</t>
  </si>
  <si>
    <t>Incluir en los acuerdos del  contrato, las condiciones y las fechas de entrega de los bienes donados.</t>
  </si>
  <si>
    <t xml:space="preserve">Incluir en el procedimineto, despues de la autorizacion del consejo, el aviso del plazo y fechas, de entrega de los bienes donados. </t>
  </si>
  <si>
    <t>Jefe de Depto. De Recursos Materiales y Dirección Juridica</t>
  </si>
  <si>
    <t>Jefe de Depto. De Recursos Materiales y Dirección Jurídica</t>
  </si>
  <si>
    <t>Cuando el Consejo autorice la donacion de bienes.</t>
  </si>
  <si>
    <t>Permanente</t>
  </si>
  <si>
    <t>13 de noviembre del 2020</t>
  </si>
  <si>
    <t>05 DE AGOSTO 2020                     20 de Febrero del 2021</t>
  </si>
  <si>
    <t>Capacitar constantemente a los docentes en el idioma inglés y en herramientas para la enseñanza.</t>
  </si>
  <si>
    <t xml:space="preserve"> Actualizar el formato de Bitácora de visitas para que incluya una evaluación cualitativa de la práctica.</t>
  </si>
  <si>
    <t>17 de marzo 2021</t>
  </si>
  <si>
    <t>29 de enero 2021</t>
  </si>
  <si>
    <t>Se mantendrá abierto el sistema y se llevará un seguimiento con la información emitida por  Servicios escolares.</t>
  </si>
  <si>
    <t>Actualizar el  procedimiento, considerando las oportunidades de la modalidad a distancia.</t>
  </si>
  <si>
    <t>Cuando se detecta que un grupo está desfasado en relación al programa, se programan asesorías.</t>
  </si>
  <si>
    <t xml:space="preserve">Periodico 3 </t>
  </si>
  <si>
    <t xml:space="preserve">Alta 4 </t>
  </si>
  <si>
    <t>Capacitar a los docentes en el modelo académico, el uso de la Plataforma educativas y herramientas digitales para el aprendizaje.</t>
  </si>
  <si>
    <t>Períodico (cada fin de cuatrimestre)</t>
  </si>
  <si>
    <t>Implementar una plataforma educativa digital con características acordes al modelo y capacidad de supervisión de actividades docentes.</t>
  </si>
  <si>
    <t>10 de marzo 2021</t>
  </si>
  <si>
    <t>Detectivo 3</t>
  </si>
  <si>
    <t>Antes del 31/12/2021</t>
  </si>
  <si>
    <t>Donde  se acordó tener dos materias optativas por División Académica, que se puedan adaptar a la  maya curricular que se esté cursando al momento de darse la movilidad  internacional; permitiendo concluir uno de los dos temas que tenemos pendientes.</t>
  </si>
  <si>
    <t>Mejorar la redacción en respuestas a quejas y comentarios.</t>
  </si>
  <si>
    <t>Correctivo</t>
  </si>
  <si>
    <t>Periodico</t>
  </si>
  <si>
    <t>Preventivo</t>
  </si>
  <si>
    <t>Viviana Vázquez Lara</t>
  </si>
  <si>
    <t>Reunión con Jurídico para dar atención al pendiente.</t>
  </si>
  <si>
    <r>
      <t>En seguimiento a tu correo me permito comentarte que este año no pude programar la capacitación con los tutores, sin embargo ya está planeado para llevar a cabo en el mes de</t>
    </r>
    <r>
      <rPr>
        <b/>
        <sz val="9"/>
        <color rgb="FF1F497D"/>
        <rFont val="Leelawadee"/>
        <family val="2"/>
      </rPr>
      <t xml:space="preserve"> Abril del 2022</t>
    </r>
    <r>
      <rPr>
        <sz val="9"/>
        <color rgb="FF1F497D"/>
        <rFont val="Leelawadee"/>
        <family val="2"/>
      </rPr>
      <t xml:space="preserve"> que es final de cuatrimestre, para impartir un curso taller en conjunto con el área de Tutoría y DIA</t>
    </r>
  </si>
  <si>
    <t>Se envia evidencia de fotos y se sugiere colocar en el procedimiento. 07/12/2021.</t>
  </si>
  <si>
    <t>2o. CUATRIMESTRE</t>
  </si>
  <si>
    <t>Al 29 de noviembre se informa que el consejo ha aprobado la baja de bienes, se esta en espera del acta correspondiente. El área indica que ya se está trabajando con el área jurídica para la elaboración del contrato.</t>
  </si>
  <si>
    <t>Cuando inicie el periodo de entrega estipulado en el contrato.</t>
  </si>
  <si>
    <t>Correcivo</t>
  </si>
  <si>
    <t>1. Se le envia cada cuatrimestre al departamento de servicios generales el concentrado de horas por grupo y el rol de uso de áreas a fin de que el área deternime en que momento llevara a cabo el mantenimiento al equipo.  2.0 Llenado de la información en el formato "historial de equipo" mec-p04-f01.</t>
  </si>
  <si>
    <t>1. Dar seguimiento a la solicitud de servicio de manera directa con el proveedor externo. 2. Buscar nuevos proveedores de servicio para aumentar el padrón de proveedores externos.</t>
  </si>
  <si>
    <t>30 de abril del 2022</t>
  </si>
  <si>
    <t>Realizar los mantenimientos preventivos en fechas diferentes a las establecidas en el programa cuatrimestral debido a calendarización de diversos eventos institucionales y/o disponibilidad del personal de matenimiento.</t>
  </si>
  <si>
    <t>Inicio de cada cuatrimestre 2022</t>
  </si>
  <si>
    <t>Realizar reunión con Dirección de Administración y Finanzas para trasladar el riesgo al Depto. de Mantenimiento, ya que es quien es el responsable tanto operativa como presupuestalmente.</t>
  </si>
  <si>
    <t>Director de Gastronomía/Directora de la DAF</t>
  </si>
  <si>
    <t>AÑO 2022</t>
  </si>
  <si>
    <t>FECHA DE RE VALORACIÓN:  22 FEBRERO 2022</t>
  </si>
  <si>
    <t>Se recaban los datos generales de los bienes a fin de verificar que correspondan a los documentos soporte de adquisición.</t>
  </si>
  <si>
    <t>08 de febrero 2022</t>
  </si>
  <si>
    <t>De conformidad con el procedimiento actualizado del 18/02/2022, Se incluyen en las claúsulas del  contrato, las condiciones y las fechas máximas de entrega y retiro de los bienes donados; esto considerando la política de operación 4.11</t>
  </si>
  <si>
    <t>Se realizan un seguimiento mediante correo electrónico y llamadas a los beneficiados, recordando los plazos para retirar los bienes.</t>
  </si>
  <si>
    <t>Jefa de Oficina de Control de Bienes y/o Jefe de Depto. De Recursos Materiales</t>
  </si>
  <si>
    <t xml:space="preserve">En el procedimiento actualizado de fecha 18/02/2022, se incluyen, los plazos para la entrega y retiro de los bienes donados. </t>
  </si>
  <si>
    <t>Se incluyen en las claúsulas del  contrato, las condiciones y las fechas máximas de entrega y retiro de los bienes donados; esto considerando la política de operación 4.11</t>
  </si>
  <si>
    <t>Se actualizó el procedimiento el 18/02/2022</t>
  </si>
  <si>
    <t xml:space="preserve">Actualizar nuevamente el procedimiento </t>
  </si>
  <si>
    <t>Participación del RH en la clase muestra para asegurar que se cumpla con el objetivo de la evaluación de la clase.</t>
  </si>
  <si>
    <t>11 de marzo del 2022</t>
  </si>
  <si>
    <t>Generar una cartera de docentes con perfil en apago a las materias requeridas por la universidad</t>
  </si>
  <si>
    <t>Revisión de los perfiles docentes de acuerdo a la modalidad bilingüe que la División requiera.</t>
  </si>
  <si>
    <t>Realizar una análisis de los resultados de las encuestas de deserción para determinar áreas de oportunidad.</t>
  </si>
  <si>
    <t>Noemi Ku may/ Angelina Rosado</t>
  </si>
  <si>
    <t>Identificar las bajas por medio de servicios escolares</t>
  </si>
  <si>
    <t>Sistematizar el formato de orden de evento para mejor la organización y la comunicación con todas las áreas de staff</t>
  </si>
  <si>
    <t>Ing. Ruben Montiel</t>
  </si>
  <si>
    <t xml:space="preserve">FECHA DE RE VALORACIÓN:  </t>
  </si>
  <si>
    <t>Reporte anual de resultados psicométricos grupales.</t>
  </si>
  <si>
    <r>
      <t>Se esta trabajando en conjunto con el área jurídica.</t>
    </r>
    <r>
      <rPr>
        <sz val="11"/>
        <color rgb="FFFF0000"/>
        <rFont val="Calibri"/>
        <family val="2"/>
        <scheme val="minor"/>
      </rPr>
      <t xml:space="preserve"> En el correo del 29 de abril del 2022 se presenta el acuerdo y el proyecto de reglamento.</t>
    </r>
  </si>
  <si>
    <t>Tener perfiles exclusivos para la capacitación docentes y del personal administrativo.</t>
  </si>
  <si>
    <t>Realizar la evaluación de perfiles previo a las necesidades de contratación</t>
  </si>
  <si>
    <t>Se debe considerar en el presupuesto anual recursos para actualización de equipo de talleres</t>
  </si>
  <si>
    <t>Secretaría Académica/Directores Académicos/Planeación presupuestal</t>
  </si>
  <si>
    <t>30 de Agosto de 2022</t>
  </si>
  <si>
    <t>Revisión de los documentos actualizados</t>
  </si>
  <si>
    <t>30 de Septiembre de 2022</t>
  </si>
  <si>
    <t>Medición de resultados de los instrumentos aplicados durante el 2021</t>
  </si>
  <si>
    <t>Se realizará una inducción especializada a las/los docentes de nuevo ingreso para el uso del SIU.</t>
  </si>
  <si>
    <t>Mantener actualizado el  procedimiento, considerando las oportunidades de la modalidad a distancia.</t>
  </si>
  <si>
    <t>Continuar con asesorías complementarias.</t>
  </si>
  <si>
    <t>Reporte inicial, de seguimiento y final.</t>
  </si>
  <si>
    <t>Realizar las observaciones de tutoría</t>
  </si>
  <si>
    <t>Rosario Domínguez     Jefa de Oficina de Control de Bienes</t>
  </si>
  <si>
    <t>Se consideran las evaluaciones y situaciones que se presentan con los servicios ofrecidos por proveedores en las áreas solicitantes</t>
  </si>
  <si>
    <t>Observaciones</t>
  </si>
  <si>
    <t>Procedimiento REM-RAF-P06 con número de revisión 12
En el apartado número 4. POLÍTICAS DE OPERACIÓN, punto 4.5</t>
  </si>
  <si>
    <t>Contrato de Donación de fecha 28 de febrero de 2022.
En el apartado OBJETO DEL CONTRATO, Cláusula Tercera.</t>
  </si>
  <si>
    <t>Al finalizar cada ejercicio, el Departamento de Recursos Materiales, realiza una evaluación de los proveedores con los que se trabajó, evaluación que permite determinar una calificación referente al servicio proporcionado por cada proveedor y en su caso, determinar si son susceptibles para seguir trabajando o no, con ellos dentro del año inmediato posterior al de la evaluación: en su caso, se notifica al proveedor.
Se anexa ejemplo de evaluación realizada y correo de notificación al proveedor.</t>
  </si>
  <si>
    <t>Se envio a Prensa solicitud de elaboración de flyer informativo a estudiantes de lineamientos de visitas. Esta pendiente la difusión, ya que se hara al inicio del proximo cuatrimestre. Se solicita cambiar la fecha a Mayo. Porcentaje de avance 50%. Anexo 5. Se presenta el lineamiento de visitas.</t>
  </si>
  <si>
    <t>Se envía la actualización de lineamientos, incluyendo visitas presencias, videoconferencias y conferencias. Fecha de cambio 29 de julio</t>
  </si>
  <si>
    <t>Periodica</t>
  </si>
  <si>
    <t>permanente</t>
  </si>
  <si>
    <t>Realizado 100%       Control documentado en procedimiento</t>
  </si>
  <si>
    <t>Cumplir completamente el calendario de observaciones de clase y seguimiento a la evauación docente.</t>
  </si>
  <si>
    <t xml:space="preserve"> Jefa de oficina de contrataciones</t>
  </si>
  <si>
    <t>Jefa de oficina de contrataciones</t>
  </si>
  <si>
    <t xml:space="preserve"> Detectivo 2</t>
  </si>
  <si>
    <t>Se realizó el flyer de lineamientos, el cual se adjunta en las confirmaciones de visitas realizadas durante el cuatrimestre septiembre diciembre; así mismo se publicó en la página institucional.</t>
  </si>
  <si>
    <t>Se cancelan las evaluaciones fuera de fecha programada</t>
  </si>
  <si>
    <t>Se difunden los puntos importantes de evaluación de desempeño previo a realizar las evaluaciones de desempeño</t>
  </si>
  <si>
    <t>inexistente 1</t>
  </si>
  <si>
    <t>inexistente 2</t>
  </si>
  <si>
    <t>Gustavo Sánchez/Mtro. Julio Moreno</t>
  </si>
  <si>
    <t>Generar listado de áreas que tienen pendiente la entrega de documentación soporte para la gestión de compras.</t>
  </si>
  <si>
    <t>Se realiza un memorandum para tener la justificación y soporte de que no se cumpla al 100% con el perfil.</t>
  </si>
  <si>
    <t>01 de marzo 2023</t>
  </si>
  <si>
    <t>Actualmente se da atención  las ordenes  de servicios generales con una plantilla de personal operativo (5), (3choferes), y ( 3 de personal administrativo) y estos mismos son los que realizan el mantenimiento preventivo y correctivo, no es suficiente para cubrir las ordenes de evento y de mantenimiento al mismo tiempo, por lo que va  gestionar con el área de recursos humanos el aumento de la plantilla.</t>
  </si>
  <si>
    <t>Actualmente se da atención a los traslados con una plantilla de 3 choferes, sin embargo por el incremento de salidas solicitadas de la diversas áreas se llegan a saturar los horarios, derivado a esto el departamento de mantenimiento ha tenido que realizar el cambio de horario de los choferes ocasionando que se les deban días. Derivado a ello, se gestionara con el departamento de recursos humanos el aumento de la plantilla.</t>
  </si>
  <si>
    <t>Se realizó el analisis del CAMS,despues de esto se determino por orden de prioridad, la atención de los mantenimientos correctivos.</t>
  </si>
  <si>
    <t>Se realizaron compras con fondo fijo para solventar los tickets que son de gastos menores.</t>
  </si>
  <si>
    <t>Se da seguimiento por correo electronico con el área de Recursos Materiales, solicitando la compra de los productos y/o servicios de los mantenimientos correctivos que requieren un monto  mayor al fondo fijo.</t>
  </si>
  <si>
    <t>C. Karla Cardenas Olivera.</t>
  </si>
  <si>
    <t>Se designa una persona de mantenimiento tres días a la semana (de lunes a miercoles) para atender los equipos del taller de Gastro.</t>
  </si>
  <si>
    <t>11+5 = 16</t>
  </si>
  <si>
    <t>Lic. Paola Ríos</t>
  </si>
  <si>
    <t>Lic. Paola Ríos y Recursos Humanos</t>
  </si>
  <si>
    <t>11 para 2022</t>
  </si>
  <si>
    <t>En casos urgentes o fortuitos (decesos, renuncias, despidos, etc) se evaluará en primer lugar a los curriculums que proponga la Dirección afectada que cumpla al menos con el 80%  del perfil.</t>
  </si>
  <si>
    <t>11 de marzo del 2023</t>
  </si>
  <si>
    <t>Correctivo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</si>
</sst>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80A]d&quot; de &quot;mmmm&quot; de &quot;yyyy;@"/>
    <numFmt numFmtId="165" formatCode="0.0"/>
    <numFmt numFmtId="166" formatCode="0.000"/>
  </numFmts>
  <fonts count="19" x14ac:knownFonts="1">
    <font>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1"/>
      <color theme="1"/>
      <name val="Calibri"/>
      <family val="2"/>
      <scheme val="minor"/>
    </font>
    <font>
      <b/>
      <sz val="18"/>
      <color rgb="FF002060"/>
      <name val="Calibri"/>
      <family val="2"/>
      <scheme val="minor"/>
    </font>
    <font>
      <sz val="11"/>
      <name val="Calibri"/>
      <family val="2"/>
      <scheme val="minor"/>
    </font>
    <font>
      <u/>
      <sz val="11"/>
      <color theme="1"/>
      <name val="Calibri"/>
      <family val="2"/>
      <scheme val="minor"/>
    </font>
    <font>
      <sz val="11"/>
      <color theme="1"/>
      <name val="Calibri"/>
      <family val="2"/>
    </font>
    <font>
      <sz val="11"/>
      <color rgb="FF000000"/>
      <name val="Calibri"/>
      <family val="2"/>
    </font>
    <font>
      <sz val="10"/>
      <color theme="1"/>
      <name val="Calibri"/>
      <family val="2"/>
      <scheme val="minor"/>
    </font>
    <font>
      <sz val="10"/>
      <color theme="1"/>
      <name val="Times New Roman"/>
      <family val="1"/>
    </font>
    <font>
      <sz val="11"/>
      <color theme="1"/>
      <name val="Calibri"/>
      <family val="2"/>
      <scheme val="minor"/>
    </font>
    <font>
      <b/>
      <sz val="9"/>
      <color theme="1"/>
      <name val="Calibri"/>
      <family val="2"/>
      <scheme val="minor"/>
    </font>
    <font>
      <b/>
      <sz val="12"/>
      <color theme="0"/>
      <name val="Calibri"/>
      <family val="2"/>
      <scheme val="minor"/>
    </font>
    <font>
      <sz val="11"/>
      <color rgb="FF000000"/>
      <name val="Calibri"/>
      <family val="2"/>
      <scheme val="minor"/>
    </font>
    <font>
      <sz val="11"/>
      <color rgb="FFFF0000"/>
      <name val="Calibri"/>
      <family val="2"/>
      <scheme val="minor"/>
    </font>
    <font>
      <sz val="9"/>
      <color rgb="FF1F497D"/>
      <name val="Leelawadee"/>
      <family val="2"/>
    </font>
    <font>
      <b/>
      <sz val="9"/>
      <color rgb="FF1F497D"/>
      <name val="Leelawadee"/>
      <family val="2"/>
    </font>
  </fonts>
  <fills count="22">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00FFFF"/>
        <bgColor indexed="64"/>
      </patternFill>
    </fill>
    <fill>
      <patternFill patternType="solid">
        <fgColor rgb="FF00B0F0"/>
        <bgColor indexed="64"/>
      </patternFill>
    </fill>
    <fill>
      <patternFill patternType="solid">
        <fgColor theme="4" tint="0.79998168889431442"/>
        <bgColor indexed="64"/>
      </patternFill>
    </fill>
    <fill>
      <patternFill patternType="solid">
        <fgColor rgb="FFC39BE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5" tint="-0.49998474074526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9" fontId="12" fillId="0" borderId="0" applyFont="0" applyFill="0" applyBorder="0" applyAlignment="0" applyProtection="0"/>
  </cellStyleXfs>
  <cellXfs count="539">
    <xf numFmtId="0" fontId="0" fillId="0" borderId="0" xfId="0"/>
    <xf numFmtId="0" fontId="0" fillId="0" borderId="0" xfId="0" applyAlignment="1">
      <alignment vertical="center"/>
    </xf>
    <xf numFmtId="0" fontId="0" fillId="0" borderId="0" xfId="0" applyAlignment="1">
      <alignment vertical="center" wrapText="1"/>
    </xf>
    <xf numFmtId="0" fontId="2" fillId="0" borderId="0" xfId="0" applyFont="1"/>
    <xf numFmtId="0" fontId="0" fillId="0" borderId="1" xfId="0" applyBorder="1" applyAlignment="1">
      <alignment horizontal="center" vertical="center" wrapText="1"/>
    </xf>
    <xf numFmtId="0" fontId="1" fillId="9" borderId="1" xfId="0" applyFont="1" applyFill="1" applyBorder="1" applyAlignment="1">
      <alignment horizontal="center" vertical="center" wrapText="1"/>
    </xf>
    <xf numFmtId="0" fontId="4" fillId="0" borderId="0" xfId="0" applyFont="1"/>
    <xf numFmtId="0" fontId="4" fillId="0" borderId="8" xfId="0" applyFont="1" applyBorder="1"/>
    <xf numFmtId="0" fontId="0" fillId="0" borderId="8" xfId="0" applyBorder="1"/>
    <xf numFmtId="0" fontId="0" fillId="0" borderId="1" xfId="0" applyBorder="1"/>
    <xf numFmtId="0" fontId="0" fillId="0" borderId="0" xfId="0" applyAlignment="1">
      <alignment horizontal="center" vertical="center"/>
    </xf>
    <xf numFmtId="0" fontId="0" fillId="3" borderId="1" xfId="0" applyFill="1" applyBorder="1" applyAlignment="1">
      <alignment horizontal="center" vertical="center" wrapText="1"/>
    </xf>
    <xf numFmtId="0" fontId="0" fillId="0" borderId="0" xfId="0" applyBorder="1"/>
    <xf numFmtId="0" fontId="0" fillId="3" borderId="1" xfId="0" applyFill="1" applyBorder="1" applyAlignment="1">
      <alignment horizontal="center" vertical="center" wrapText="1"/>
    </xf>
    <xf numFmtId="0" fontId="0" fillId="0" borderId="0" xfId="0"/>
    <xf numFmtId="0" fontId="0" fillId="0" borderId="1" xfId="0" applyFill="1" applyBorder="1" applyAlignment="1">
      <alignment horizontal="center" vertical="center" wrapText="1"/>
    </xf>
    <xf numFmtId="0" fontId="1" fillId="9" borderId="13" xfId="0" applyFont="1" applyFill="1" applyBorder="1" applyAlignment="1">
      <alignment horizontal="center" vertical="center" wrapText="1"/>
    </xf>
    <xf numFmtId="0" fontId="0" fillId="3" borderId="1" xfId="0" applyFill="1" applyBorder="1" applyAlignment="1">
      <alignment horizontal="center" vertical="center" wrapText="1"/>
    </xf>
    <xf numFmtId="0" fontId="1" fillId="9" borderId="1" xfId="0"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5" borderId="1" xfId="0"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0" fillId="3" borderId="2" xfId="0" applyFill="1" applyBorder="1" applyAlignment="1">
      <alignment horizontal="center" vertical="center" wrapText="1"/>
    </xf>
    <xf numFmtId="0" fontId="0" fillId="3" borderId="1" xfId="0" applyFill="1" applyBorder="1" applyAlignment="1">
      <alignment horizontal="center" vertical="center" wrapText="1"/>
    </xf>
    <xf numFmtId="0" fontId="0" fillId="7" borderId="1" xfId="0" applyFill="1" applyBorder="1" applyAlignment="1">
      <alignment horizontal="center" vertical="center" wrapText="1"/>
    </xf>
    <xf numFmtId="0" fontId="0" fillId="0" borderId="2" xfId="0" applyBorder="1" applyAlignment="1">
      <alignment horizontal="center" vertical="center" wrapText="1"/>
    </xf>
    <xf numFmtId="0" fontId="0" fillId="5" borderId="1" xfId="0"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13" borderId="1" xfId="0" applyFont="1" applyFill="1"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0" borderId="1" xfId="0" applyBorder="1" applyAlignment="1">
      <alignment horizontal="center" vertical="center" wrapText="1"/>
    </xf>
    <xf numFmtId="0" fontId="1" fillId="9"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4" xfId="0" applyFont="1" applyFill="1" applyBorder="1" applyAlignment="1">
      <alignment horizontal="center" vertical="center" wrapText="1"/>
    </xf>
    <xf numFmtId="0" fontId="0" fillId="3" borderId="4" xfId="0" applyFont="1" applyFill="1" applyBorder="1" applyAlignment="1">
      <alignment horizontal="center" vertical="center"/>
    </xf>
    <xf numFmtId="0" fontId="0" fillId="3" borderId="4" xfId="0" applyFont="1" applyFill="1" applyBorder="1" applyAlignment="1">
      <alignment vertical="center"/>
    </xf>
    <xf numFmtId="0" fontId="4" fillId="0" borderId="8" xfId="0" applyFont="1" applyBorder="1" applyAlignment="1">
      <alignment horizontal="center" vertical="center" wrapText="1"/>
    </xf>
    <xf numFmtId="0" fontId="0" fillId="0" borderId="0" xfId="0" applyAlignment="1">
      <alignment horizontal="center" vertical="center" wrapText="1"/>
    </xf>
    <xf numFmtId="0" fontId="0" fillId="3" borderId="1" xfId="0" applyFill="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2" xfId="0" applyFill="1" applyBorder="1" applyAlignment="1">
      <alignment horizontal="center" vertical="center"/>
    </xf>
    <xf numFmtId="0" fontId="0" fillId="0" borderId="1" xfId="0" applyBorder="1" applyAlignment="1">
      <alignment horizontal="center" vertical="center" wrapText="1"/>
    </xf>
    <xf numFmtId="0" fontId="0" fillId="3" borderId="5" xfId="0" applyFill="1" applyBorder="1" applyAlignment="1">
      <alignment horizontal="center" vertical="center" wrapText="1"/>
    </xf>
    <xf numFmtId="0" fontId="0" fillId="2" borderId="1" xfId="0" applyFill="1" applyBorder="1" applyAlignment="1">
      <alignment horizontal="center" vertical="center" wrapText="1"/>
    </xf>
    <xf numFmtId="0" fontId="0" fillId="7" borderId="1" xfId="0" applyFill="1" applyBorder="1" applyAlignment="1">
      <alignment horizontal="center" vertical="center"/>
    </xf>
    <xf numFmtId="0" fontId="0" fillId="0" borderId="2" xfId="0" applyBorder="1" applyAlignment="1">
      <alignment horizontal="center" vertical="center" wrapText="1"/>
    </xf>
    <xf numFmtId="0" fontId="0" fillId="2" borderId="1" xfId="0" applyFill="1" applyBorder="1" applyAlignment="1">
      <alignment horizontal="center" vertical="center"/>
    </xf>
    <xf numFmtId="0" fontId="0" fillId="5" borderId="2" xfId="0" applyFill="1" applyBorder="1" applyAlignment="1">
      <alignment horizontal="center" vertical="center"/>
    </xf>
    <xf numFmtId="0" fontId="0" fillId="3" borderId="2" xfId="0"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1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wrapText="1"/>
    </xf>
    <xf numFmtId="0" fontId="0" fillId="7" borderId="1" xfId="0" applyFill="1" applyBorder="1" applyAlignment="1">
      <alignment horizontal="center" vertical="center" wrapText="1"/>
    </xf>
    <xf numFmtId="0" fontId="0" fillId="4" borderId="1" xfId="0"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xf>
    <xf numFmtId="0" fontId="0" fillId="0" borderId="4" xfId="0" applyFill="1" applyBorder="1" applyAlignment="1">
      <alignment horizontal="center" vertical="center"/>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1" fillId="9" borderId="1" xfId="0" applyFont="1" applyFill="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5" borderId="1" xfId="0"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5" borderId="1" xfId="0" applyFill="1" applyBorder="1" applyAlignment="1">
      <alignment horizontal="center"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wrapText="1"/>
    </xf>
    <xf numFmtId="0" fontId="0" fillId="3" borderId="2" xfId="0" applyFont="1" applyFill="1" applyBorder="1" applyAlignment="1">
      <alignment horizontal="center" vertical="center" wrapText="1"/>
    </xf>
    <xf numFmtId="0" fontId="0" fillId="13" borderId="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0" borderId="1" xfId="0" applyFill="1" applyBorder="1" applyAlignment="1">
      <alignment horizontal="center" vertical="center" wrapText="1"/>
    </xf>
    <xf numFmtId="0" fontId="0" fillId="3" borderId="4" xfId="0" applyFont="1" applyFill="1" applyBorder="1" applyAlignment="1">
      <alignment horizontal="center" vertical="center" wrapText="1"/>
    </xf>
    <xf numFmtId="0" fontId="0" fillId="7" borderId="2" xfId="0" applyFill="1" applyBorder="1" applyAlignment="1">
      <alignment horizontal="center" vertical="center" wrapText="1"/>
    </xf>
    <xf numFmtId="0" fontId="0" fillId="7" borderId="2" xfId="0" applyFill="1" applyBorder="1" applyAlignment="1">
      <alignment horizontal="center" vertical="center"/>
    </xf>
    <xf numFmtId="0" fontId="8" fillId="1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2" borderId="4" xfId="0" applyFont="1" applyFill="1" applyBorder="1" applyAlignment="1">
      <alignment horizontal="center" vertical="center" wrapText="1"/>
    </xf>
    <xf numFmtId="0" fontId="0" fillId="7" borderId="1" xfId="0" applyFont="1" applyFill="1" applyBorder="1" applyAlignment="1">
      <alignment horizontal="center" vertical="center"/>
    </xf>
    <xf numFmtId="0" fontId="0" fillId="7" borderId="4" xfId="0" applyFont="1" applyFill="1" applyBorder="1" applyAlignment="1">
      <alignment horizontal="center" vertical="center"/>
    </xf>
    <xf numFmtId="0" fontId="1" fillId="15" borderId="1" xfId="0" applyFont="1" applyFill="1" applyBorder="1" applyAlignment="1">
      <alignment horizontal="center"/>
    </xf>
    <xf numFmtId="0" fontId="0" fillId="13" borderId="2" xfId="0" applyFill="1" applyBorder="1" applyAlignment="1">
      <alignment horizontal="center" vertical="center"/>
    </xf>
    <xf numFmtId="0" fontId="0" fillId="13" borderId="4" xfId="0" applyFill="1" applyBorder="1" applyAlignment="1">
      <alignment horizontal="center" vertical="center"/>
    </xf>
    <xf numFmtId="0" fontId="0" fillId="0" borderId="0" xfId="0" applyBorder="1" applyAlignment="1">
      <alignment horizontal="center" vertical="center"/>
    </xf>
    <xf numFmtId="0" fontId="0" fillId="9" borderId="1" xfId="0" applyFill="1" applyBorder="1"/>
    <xf numFmtId="0" fontId="0" fillId="3" borderId="3" xfId="0"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0" fontId="0" fillId="0" borderId="1" xfId="0" applyBorder="1" applyAlignment="1">
      <alignment wrapText="1"/>
    </xf>
    <xf numFmtId="0" fontId="0" fillId="9" borderId="1" xfId="0" applyFill="1" applyBorder="1" applyAlignment="1">
      <alignment horizontal="center" vertical="center" wrapText="1"/>
    </xf>
    <xf numFmtId="0" fontId="1" fillId="15" borderId="1" xfId="0" applyFont="1" applyFill="1" applyBorder="1" applyAlignment="1">
      <alignment horizontal="center" vertical="center" wrapText="1"/>
    </xf>
    <xf numFmtId="0" fontId="0" fillId="9" borderId="0" xfId="0" applyFill="1" applyBorder="1" applyAlignment="1"/>
    <xf numFmtId="0" fontId="0" fillId="9" borderId="9" xfId="0" applyFill="1" applyBorder="1" applyAlignment="1"/>
    <xf numFmtId="0" fontId="0" fillId="13" borderId="2" xfId="0" applyFill="1" applyBorder="1" applyAlignment="1">
      <alignment horizontal="center" vertical="center" wrapText="1"/>
    </xf>
    <xf numFmtId="0" fontId="0" fillId="13" borderId="3" xfId="0" applyFill="1" applyBorder="1" applyAlignment="1">
      <alignment horizontal="center" vertical="center" wrapText="1"/>
    </xf>
    <xf numFmtId="0" fontId="0" fillId="0" borderId="1" xfId="0" applyBorder="1" applyAlignment="1">
      <alignment horizontal="center" wrapText="1"/>
    </xf>
    <xf numFmtId="0" fontId="0" fillId="0" borderId="1" xfId="0" applyFill="1" applyBorder="1" applyAlignment="1">
      <alignment horizontal="center" vertical="center" wrapText="1"/>
    </xf>
    <xf numFmtId="0" fontId="0" fillId="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top" wrapText="1"/>
    </xf>
    <xf numFmtId="0" fontId="0" fillId="3" borderId="1" xfId="0" applyFont="1" applyFill="1" applyBorder="1" applyAlignment="1">
      <alignment horizontal="center" vertical="center" wrapText="1"/>
    </xf>
    <xf numFmtId="0" fontId="5" fillId="0" borderId="0" xfId="0" applyFont="1" applyAlignment="1"/>
    <xf numFmtId="9" fontId="0" fillId="0" borderId="1" xfId="0" applyNumberFormat="1" applyBorder="1" applyAlignment="1">
      <alignment horizontal="center" vertical="center" wrapText="1"/>
    </xf>
    <xf numFmtId="9" fontId="0" fillId="0" borderId="1" xfId="0" applyNumberFormat="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wrapText="1"/>
    </xf>
    <xf numFmtId="0" fontId="0" fillId="9" borderId="1" xfId="0" applyFill="1" applyBorder="1" applyAlignment="1">
      <alignment horizontal="center" vertical="center"/>
    </xf>
    <xf numFmtId="0" fontId="1" fillId="15"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vertical="center" wrapText="1"/>
    </xf>
    <xf numFmtId="0" fontId="10" fillId="0" borderId="1" xfId="0" applyFont="1" applyFill="1" applyBorder="1" applyAlignment="1">
      <alignment horizontal="justify"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center" vertical="center" wrapText="1"/>
    </xf>
    <xf numFmtId="0" fontId="0" fillId="9" borderId="2" xfId="0" applyFill="1" applyBorder="1"/>
    <xf numFmtId="0" fontId="0" fillId="0" borderId="4" xfId="0" applyBorder="1"/>
    <xf numFmtId="0" fontId="0" fillId="0" borderId="1" xfId="0" applyBorder="1" applyAlignment="1">
      <alignment horizontal="center" vertical="center"/>
    </xf>
    <xf numFmtId="9" fontId="0" fillId="0" borderId="1" xfId="1" applyFont="1" applyBorder="1" applyAlignment="1">
      <alignment horizontal="center" vertical="center"/>
    </xf>
    <xf numFmtId="0" fontId="2" fillId="0" borderId="0" xfId="0" applyFont="1" applyAlignment="1">
      <alignment vertical="center"/>
    </xf>
    <xf numFmtId="0" fontId="13" fillId="9" borderId="1" xfId="0" applyFont="1" applyFill="1" applyBorder="1" applyAlignment="1">
      <alignment horizontal="center" vertical="center" wrapText="1"/>
    </xf>
    <xf numFmtId="9" fontId="0" fillId="0" borderId="0" xfId="1" applyFont="1" applyAlignment="1">
      <alignment horizontal="center" vertical="center"/>
    </xf>
    <xf numFmtId="9" fontId="0" fillId="0" borderId="0" xfId="0" applyNumberFormat="1" applyAlignment="1">
      <alignment horizontal="center" vertical="center"/>
    </xf>
    <xf numFmtId="9" fontId="0" fillId="0" borderId="0" xfId="0" applyNumberFormat="1"/>
    <xf numFmtId="0" fontId="0" fillId="0" borderId="1" xfId="0" applyBorder="1" applyAlignment="1">
      <alignment horizontal="center" vertical="center" wrapText="1"/>
    </xf>
    <xf numFmtId="0" fontId="0" fillId="16" borderId="1" xfId="0" applyFill="1" applyBorder="1" applyAlignment="1">
      <alignment horizontal="center" vertical="center"/>
    </xf>
    <xf numFmtId="15" fontId="0" fillId="16" borderId="1" xfId="0" applyNumberFormat="1" applyFill="1" applyBorder="1" applyAlignment="1">
      <alignment horizontal="center" vertical="center"/>
    </xf>
    <xf numFmtId="14" fontId="0" fillId="16" borderId="1" xfId="0" applyNumberFormat="1" applyFill="1" applyBorder="1" applyAlignment="1">
      <alignment horizontal="center" vertical="center"/>
    </xf>
    <xf numFmtId="0" fontId="13"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15" fontId="0" fillId="16" borderId="1" xfId="0" applyNumberFormat="1" applyFill="1" applyBorder="1" applyAlignment="1">
      <alignment horizontal="center" vertical="center" wrapText="1"/>
    </xf>
    <xf numFmtId="14" fontId="0" fillId="16" borderId="1" xfId="0" applyNumberFormat="1" applyFill="1" applyBorder="1" applyAlignment="1">
      <alignment horizontal="center" vertical="center" wrapText="1"/>
    </xf>
    <xf numFmtId="14" fontId="9" fillId="16" borderId="1" xfId="0" applyNumberFormat="1" applyFont="1" applyFill="1" applyBorder="1" applyAlignment="1">
      <alignment horizontal="center" vertical="center" wrapText="1"/>
    </xf>
    <xf numFmtId="14" fontId="0" fillId="16" borderId="1" xfId="0" applyNumberFormat="1" applyFont="1" applyFill="1" applyBorder="1" applyAlignment="1">
      <alignment horizontal="center" vertical="center" wrapText="1"/>
    </xf>
    <xf numFmtId="14" fontId="0" fillId="16" borderId="1" xfId="0" applyNumberFormat="1" applyFont="1" applyFill="1" applyBorder="1" applyAlignment="1">
      <alignment horizontal="center" vertical="center"/>
    </xf>
    <xf numFmtId="0" fontId="0" fillId="16" borderId="1" xfId="0" applyFont="1" applyFill="1" applyBorder="1" applyAlignment="1">
      <alignment horizontal="center" vertical="center"/>
    </xf>
    <xf numFmtId="0" fontId="0" fillId="16" borderId="1" xfId="0" applyFont="1" applyFill="1" applyBorder="1" applyAlignment="1">
      <alignment horizontal="center" vertical="center" wrapText="1"/>
    </xf>
    <xf numFmtId="0" fontId="0" fillId="5" borderId="1" xfId="0" applyFill="1" applyBorder="1" applyAlignment="1">
      <alignment horizont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15" borderId="1" xfId="0" applyFill="1" applyBorder="1" applyAlignment="1">
      <alignment wrapText="1"/>
    </xf>
    <xf numFmtId="0" fontId="0" fillId="0" borderId="1" xfId="0" applyFill="1" applyBorder="1" applyAlignment="1">
      <alignment wrapText="1"/>
    </xf>
    <xf numFmtId="0" fontId="0" fillId="0" borderId="1" xfId="0" applyFill="1" applyBorder="1" applyAlignment="1">
      <alignment horizontal="left"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3" borderId="2" xfId="0" applyFill="1" applyBorder="1" applyAlignment="1">
      <alignment horizontal="center" vertical="center" wrapText="1"/>
    </xf>
    <xf numFmtId="0" fontId="0" fillId="13" borderId="1" xfId="0" applyFill="1" applyBorder="1" applyAlignment="1">
      <alignment horizontal="center" vertical="center" wrapText="1"/>
    </xf>
    <xf numFmtId="0" fontId="1" fillId="9"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wrapText="1"/>
    </xf>
    <xf numFmtId="0" fontId="0" fillId="3" borderId="2" xfId="0" applyFill="1" applyBorder="1" applyAlignment="1">
      <alignment horizontal="center" vertical="center" wrapText="1"/>
    </xf>
    <xf numFmtId="0" fontId="0" fillId="7" borderId="1" xfId="0" applyFill="1" applyBorder="1" applyAlignment="1">
      <alignment horizontal="center" vertical="center" wrapText="1"/>
    </xf>
    <xf numFmtId="0" fontId="0" fillId="13" borderId="1" xfId="0" applyFill="1" applyBorder="1" applyAlignment="1">
      <alignment horizontal="center" vertical="center" wrapText="1"/>
    </xf>
    <xf numFmtId="0" fontId="1" fillId="9" borderId="1" xfId="0" applyFont="1" applyFill="1" applyBorder="1" applyAlignment="1">
      <alignment horizontal="center" vertical="center" wrapText="1"/>
    </xf>
    <xf numFmtId="0" fontId="0" fillId="0" borderId="1" xfId="0" applyBorder="1" applyAlignment="1">
      <alignment horizontal="center" vertical="center" wrapText="1"/>
    </xf>
    <xf numFmtId="0" fontId="0" fillId="7"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0" xfId="0" applyFill="1" applyBorder="1" applyAlignment="1">
      <alignment horizontal="center" vertical="center" wrapText="1"/>
    </xf>
    <xf numFmtId="17" fontId="0" fillId="16" borderId="1" xfId="0" applyNumberFormat="1" applyFill="1" applyBorder="1" applyAlignment="1">
      <alignment horizontal="center" vertical="center" wrapText="1"/>
    </xf>
    <xf numFmtId="0" fontId="0" fillId="0" borderId="8" xfId="0" applyBorder="1" applyAlignment="1">
      <alignment horizontal="center"/>
    </xf>
    <xf numFmtId="0" fontId="0" fillId="0" borderId="0" xfId="0" applyAlignment="1">
      <alignment horizontal="center" wrapText="1"/>
    </xf>
    <xf numFmtId="14" fontId="0" fillId="18" borderId="1" xfId="0" applyNumberFormat="1" applyFill="1" applyBorder="1" applyAlignment="1">
      <alignment horizontal="center" vertical="center"/>
    </xf>
    <xf numFmtId="0" fontId="9" fillId="0" borderId="7" xfId="0" applyFont="1" applyBorder="1" applyAlignment="1">
      <alignment vertical="center" wrapText="1"/>
    </xf>
    <xf numFmtId="0" fontId="11" fillId="0" borderId="12" xfId="0" applyFont="1" applyBorder="1"/>
    <xf numFmtId="0" fontId="1"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justify" vertical="center" wrapText="1"/>
    </xf>
    <xf numFmtId="0" fontId="15" fillId="0" borderId="1" xfId="0" applyFont="1" applyBorder="1" applyAlignment="1">
      <alignment wrapText="1"/>
    </xf>
    <xf numFmtId="0" fontId="0" fillId="0" borderId="1" xfId="0" applyBorder="1" applyAlignment="1">
      <alignment horizontal="center" vertical="center" wrapText="1"/>
    </xf>
    <xf numFmtId="0" fontId="0" fillId="3" borderId="1" xfId="0"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13" borderId="1" xfId="0" applyFill="1" applyBorder="1" applyAlignment="1">
      <alignment horizontal="center" vertical="center"/>
    </xf>
    <xf numFmtId="0" fontId="0" fillId="3"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9" borderId="0" xfId="0" applyFill="1"/>
    <xf numFmtId="0" fontId="0" fillId="0" borderId="1" xfId="0" applyBorder="1" applyAlignment="1">
      <alignment horizontal="center" vertical="center"/>
    </xf>
    <xf numFmtId="0" fontId="0" fillId="5"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9" fontId="0" fillId="0"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wrapText="1"/>
    </xf>
    <xf numFmtId="0" fontId="0" fillId="0" borderId="1" xfId="0"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wrapText="1"/>
    </xf>
    <xf numFmtId="0" fontId="0" fillId="16"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vertical="center"/>
    </xf>
    <xf numFmtId="0" fontId="0" fillId="13" borderId="1" xfId="0"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horizontal="center" vertical="center"/>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0" fillId="0" borderId="8" xfId="0" applyBorder="1" applyAlignment="1">
      <alignment horizont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17" fontId="0" fillId="16" borderId="1" xfId="0" applyNumberFormat="1" applyFill="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wrapText="1"/>
    </xf>
    <xf numFmtId="0" fontId="0" fillId="13" borderId="1" xfId="0" applyFill="1" applyBorder="1" applyAlignment="1">
      <alignment horizontal="center" vertical="center"/>
    </xf>
    <xf numFmtId="0" fontId="4" fillId="0" borderId="0" xfId="0" applyFont="1" applyAlignment="1">
      <alignment horizontal="center" vertical="center"/>
    </xf>
    <xf numFmtId="0" fontId="0" fillId="0" borderId="1" xfId="0" applyBorder="1" applyAlignment="1">
      <alignment horizontal="center" vertical="center" wrapText="1"/>
    </xf>
    <xf numFmtId="0" fontId="15" fillId="0" borderId="0" xfId="0" applyFont="1" applyAlignment="1">
      <alignment vertical="center" wrapText="1"/>
    </xf>
    <xf numFmtId="0" fontId="0" fillId="0" borderId="1" xfId="0" applyFill="1" applyBorder="1" applyAlignment="1">
      <alignment horizontal="center" vertical="center" wrapText="1"/>
    </xf>
    <xf numFmtId="0" fontId="17" fillId="0" borderId="0" xfId="0" applyFont="1" applyAlignment="1">
      <alignment vertical="center" wrapText="1"/>
    </xf>
    <xf numFmtId="0" fontId="0" fillId="16" borderId="5" xfId="0" applyFill="1" applyBorder="1" applyAlignment="1">
      <alignment horizontal="center" vertical="center" wrapText="1"/>
    </xf>
    <xf numFmtId="0" fontId="0" fillId="16" borderId="6" xfId="0" applyFill="1" applyBorder="1" applyAlignment="1">
      <alignment horizontal="center" vertical="center" wrapText="1"/>
    </xf>
    <xf numFmtId="166" fontId="0" fillId="16" borderId="6" xfId="0" applyNumberFormat="1" applyFill="1" applyBorder="1" applyAlignment="1">
      <alignment horizontal="center" vertical="center" wrapText="1"/>
    </xf>
    <xf numFmtId="0" fontId="1" fillId="9"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lignment horizontal="center" vertical="center" wrapText="1"/>
    </xf>
    <xf numFmtId="15" fontId="0" fillId="0" borderId="1" xfId="0" applyNumberFormat="1" applyFill="1" applyBorder="1" applyAlignment="1">
      <alignment horizontal="center" vertical="center" wrapText="1"/>
    </xf>
    <xf numFmtId="0" fontId="0" fillId="3" borderId="0" xfId="0" applyFill="1" applyBorder="1" applyAlignment="1">
      <alignment horizontal="center" vertical="center" wrapText="1"/>
    </xf>
    <xf numFmtId="0" fontId="1" fillId="9" borderId="1"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3" borderId="1" xfId="0"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14" fontId="0" fillId="0" borderId="1" xfId="0" applyNumberFormat="1" applyFont="1" applyFill="1" applyBorder="1" applyAlignment="1">
      <alignment horizontal="center" vertical="center"/>
    </xf>
    <xf numFmtId="0" fontId="0" fillId="0" borderId="1" xfId="0" applyFont="1" applyBorder="1" applyAlignment="1">
      <alignment horizontal="center" vertical="center" wrapText="1"/>
    </xf>
    <xf numFmtId="16" fontId="0" fillId="0" borderId="1" xfId="0" applyNumberFormat="1" applyBorder="1" applyAlignment="1">
      <alignment horizontal="center" vertical="center" wrapText="1"/>
    </xf>
    <xf numFmtId="15" fontId="0" fillId="0" borderId="1" xfId="0" applyNumberFormat="1" applyBorder="1" applyAlignment="1">
      <alignment horizontal="center" vertical="center" wrapText="1"/>
    </xf>
    <xf numFmtId="0" fontId="0" fillId="3" borderId="1" xfId="0" applyFont="1" applyFill="1" applyBorder="1" applyAlignment="1">
      <alignment horizontal="center" vertical="center" wrapText="1"/>
    </xf>
    <xf numFmtId="0" fontId="0" fillId="9" borderId="5" xfId="0" applyFill="1" applyBorder="1" applyAlignment="1">
      <alignment vertical="center" wrapText="1"/>
    </xf>
    <xf numFmtId="0" fontId="0" fillId="9" borderId="6" xfId="0" applyFill="1" applyBorder="1" applyAlignment="1">
      <alignment vertical="center" wrapText="1"/>
    </xf>
    <xf numFmtId="0" fontId="0" fillId="9" borderId="7" xfId="0" applyFill="1" applyBorder="1" applyAlignment="1">
      <alignment vertical="center" wrapText="1"/>
    </xf>
    <xf numFmtId="0" fontId="0" fillId="9" borderId="12" xfId="0" applyFill="1" applyBorder="1" applyAlignment="1">
      <alignment vertical="center" wrapText="1"/>
    </xf>
    <xf numFmtId="0" fontId="0" fillId="9" borderId="0" xfId="0" applyFill="1" applyBorder="1" applyAlignment="1">
      <alignment vertical="center" wrapText="1"/>
    </xf>
    <xf numFmtId="0" fontId="0" fillId="9" borderId="1" xfId="0" applyFill="1" applyBorder="1" applyAlignment="1"/>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6" borderId="1" xfId="0" applyFill="1" applyBorder="1" applyAlignment="1">
      <alignment horizontal="center" vertical="center" wrapText="1"/>
    </xf>
    <xf numFmtId="0" fontId="0" fillId="3"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15" fillId="0" borderId="1" xfId="0" applyFont="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1" fillId="15" borderId="5" xfId="0" applyFont="1" applyFill="1" applyBorder="1" applyAlignment="1">
      <alignment horizontal="center"/>
    </xf>
    <xf numFmtId="0" fontId="0" fillId="6" borderId="5" xfId="0"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0" fillId="13" borderId="1" xfId="0" applyFill="1" applyBorder="1" applyAlignment="1">
      <alignment horizontal="center" vertical="center" wrapText="1"/>
    </xf>
    <xf numFmtId="15" fontId="0" fillId="0" borderId="0" xfId="0" applyNumberFormat="1" applyFill="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3" fillId="0" borderId="0" xfId="0" applyFont="1" applyFill="1" applyBorder="1" applyAlignment="1">
      <alignment horizontal="center"/>
    </xf>
    <xf numFmtId="0" fontId="1" fillId="0" borderId="0" xfId="0" applyFont="1" applyFill="1" applyBorder="1" applyAlignment="1">
      <alignment horizontal="center" vertical="center" wrapText="1"/>
    </xf>
    <xf numFmtId="0" fontId="0" fillId="0" borderId="2" xfId="0" applyBorder="1" applyAlignment="1">
      <alignment horizontal="center" vertical="center"/>
    </xf>
    <xf numFmtId="0" fontId="0" fillId="13" borderId="2" xfId="0" applyFill="1" applyBorder="1" applyAlignment="1">
      <alignment horizontal="center" vertical="center"/>
    </xf>
    <xf numFmtId="0" fontId="0" fillId="0" borderId="4" xfId="0" applyFill="1" applyBorder="1" applyAlignment="1">
      <alignment horizontal="center" vertical="center" wrapText="1"/>
    </xf>
    <xf numFmtId="0" fontId="0" fillId="0" borderId="1" xfId="0" applyBorder="1" applyAlignment="1">
      <alignment horizontal="center" vertical="center" wrapText="1"/>
    </xf>
    <xf numFmtId="0" fontId="9" fillId="0" borderId="4" xfId="0" applyFont="1" applyBorder="1" applyAlignment="1">
      <alignment horizontal="center" vertical="center" wrapText="1"/>
    </xf>
    <xf numFmtId="14" fontId="9" fillId="0" borderId="4" xfId="0" applyNumberFormat="1" applyFont="1" applyFill="1" applyBorder="1" applyAlignment="1">
      <alignment horizontal="center" vertical="center" wrapText="1"/>
    </xf>
    <xf numFmtId="0" fontId="0" fillId="6" borderId="14" xfId="0" applyFill="1" applyBorder="1" applyAlignment="1">
      <alignment horizontal="center" vertical="center" wrapText="1"/>
    </xf>
    <xf numFmtId="0" fontId="0" fillId="0" borderId="1" xfId="0" applyBorder="1" applyAlignment="1">
      <alignment horizontal="center" vertical="center"/>
    </xf>
    <xf numFmtId="0" fontId="0" fillId="16" borderId="1" xfId="0" applyFont="1" applyFill="1" applyBorder="1" applyAlignment="1">
      <alignment horizontal="center" vertical="center" wrapText="1"/>
    </xf>
    <xf numFmtId="0" fontId="0" fillId="19" borderId="0" xfId="0" applyFill="1" applyAlignment="1">
      <alignment horizontal="center" vertical="center"/>
    </xf>
    <xf numFmtId="0" fontId="0" fillId="19" borderId="0" xfId="0" applyFill="1"/>
    <xf numFmtId="0" fontId="0" fillId="16" borderId="1" xfId="0" applyFont="1" applyFill="1" applyBorder="1" applyAlignment="1">
      <alignment horizontal="center" vertical="center" wrapText="1"/>
    </xf>
    <xf numFmtId="0" fontId="0" fillId="0" borderId="1" xfId="0" applyFill="1" applyBorder="1" applyAlignment="1">
      <alignment horizontal="center" vertical="center" wrapText="1"/>
    </xf>
    <xf numFmtId="15" fontId="0" fillId="16" borderId="1" xfId="0" applyNumberFormat="1" applyFont="1" applyFill="1" applyBorder="1" applyAlignment="1">
      <alignment horizontal="center" vertical="center"/>
    </xf>
    <xf numFmtId="15" fontId="0" fillId="16"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0" fillId="13" borderId="1" xfId="0" applyFill="1" applyBorder="1" applyAlignment="1">
      <alignment horizontal="center" vertical="center"/>
    </xf>
    <xf numFmtId="0" fontId="0" fillId="16" borderId="4" xfId="0" applyFill="1"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15" fontId="0" fillId="18" borderId="1" xfId="0" applyNumberFormat="1" applyFill="1" applyBorder="1" applyAlignment="1">
      <alignment horizontal="center" vertical="center" wrapText="1"/>
    </xf>
    <xf numFmtId="0" fontId="0" fillId="9" borderId="8" xfId="0" applyFill="1" applyBorder="1" applyAlignment="1">
      <alignment vertical="center" wrapText="1"/>
    </xf>
    <xf numFmtId="0" fontId="0" fillId="9" borderId="15" xfId="0" applyFill="1" applyBorder="1" applyAlignment="1">
      <alignment vertical="center" wrapText="1"/>
    </xf>
    <xf numFmtId="0" fontId="0" fillId="9" borderId="5" xfId="0" applyFill="1" applyBorder="1" applyAlignment="1"/>
    <xf numFmtId="0" fontId="0" fillId="9" borderId="6" xfId="0" applyFill="1" applyBorder="1" applyAlignment="1"/>
    <xf numFmtId="0" fontId="0" fillId="9" borderId="7" xfId="0" applyFill="1" applyBorder="1" applyAlignment="1"/>
    <xf numFmtId="0" fontId="1" fillId="9"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0" xfId="0" applyFill="1"/>
    <xf numFmtId="0" fontId="14" fillId="0" borderId="0" xfId="0" applyFont="1" applyFill="1" applyBorder="1" applyAlignment="1">
      <alignment horizontal="center" vertical="center"/>
    </xf>
    <xf numFmtId="0" fontId="0" fillId="0" borderId="12" xfId="0" applyFill="1" applyBorder="1" applyAlignment="1">
      <alignment horizontal="center" vertical="center" wrapText="1"/>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vertical="center"/>
    </xf>
    <xf numFmtId="0" fontId="0" fillId="0" borderId="7" xfId="0" applyBorder="1"/>
    <xf numFmtId="0" fontId="0" fillId="0" borderId="1" xfId="0" applyBorder="1" applyAlignment="1">
      <alignment horizontal="center" vertical="center" wrapText="1"/>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15" fontId="0" fillId="0" borderId="1" xfId="0" applyNumberFormat="1" applyFill="1" applyBorder="1" applyAlignment="1">
      <alignment horizontal="center" vertical="center"/>
    </xf>
    <xf numFmtId="16" fontId="0" fillId="0" borderId="1" xfId="0" applyNumberFormat="1" applyFill="1" applyBorder="1" applyAlignment="1">
      <alignment horizontal="center" vertical="center" wrapText="1"/>
    </xf>
    <xf numFmtId="17" fontId="0" fillId="0" borderId="1" xfId="0" applyNumberFormat="1" applyFill="1" applyBorder="1" applyAlignment="1">
      <alignment horizontal="center" vertical="center"/>
    </xf>
    <xf numFmtId="0" fontId="0" fillId="18" borderId="1" xfId="0"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wrapText="1"/>
    </xf>
    <xf numFmtId="0" fontId="0" fillId="16" borderId="1" xfId="0" applyFont="1" applyFill="1" applyBorder="1" applyAlignment="1">
      <alignment horizontal="center" vertical="center" wrapText="1"/>
    </xf>
    <xf numFmtId="0" fontId="0" fillId="10" borderId="0" xfId="0" applyFill="1"/>
    <xf numFmtId="0" fontId="0" fillId="0" borderId="4" xfId="0"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2" xfId="0" applyNumberFormat="1" applyFill="1" applyBorder="1" applyAlignment="1">
      <alignment horizontal="center" vertical="center" wrapText="1"/>
    </xf>
    <xf numFmtId="0" fontId="9" fillId="0" borderId="1" xfId="0" applyFont="1" applyFill="1" applyBorder="1" applyAlignment="1">
      <alignment horizontal="center" vertical="center" wrapText="1"/>
    </xf>
    <xf numFmtId="14" fontId="0" fillId="0" borderId="1" xfId="0" applyNumberFormat="1" applyFill="1" applyBorder="1" applyAlignment="1">
      <alignment horizontal="center" vertical="center"/>
    </xf>
    <xf numFmtId="14" fontId="0" fillId="0" borderId="2" xfId="0" applyNumberFormat="1" applyFill="1" applyBorder="1" applyAlignment="1">
      <alignment horizontal="center" vertical="center"/>
    </xf>
    <xf numFmtId="14" fontId="0" fillId="0" borderId="4" xfId="0" applyNumberFormat="1" applyFill="1" applyBorder="1" applyAlignment="1">
      <alignment horizontal="center" vertical="center"/>
    </xf>
    <xf numFmtId="0" fontId="0" fillId="20" borderId="1" xfId="0" applyFill="1" applyBorder="1" applyAlignment="1">
      <alignment horizontal="center" vertical="center" wrapText="1"/>
    </xf>
    <xf numFmtId="0" fontId="0" fillId="20" borderId="4" xfId="0" applyFill="1" applyBorder="1" applyAlignment="1">
      <alignment horizontal="center" vertical="center" wrapText="1"/>
    </xf>
    <xf numFmtId="0" fontId="0" fillId="0" borderId="1" xfId="0" applyFill="1" applyBorder="1" applyAlignment="1"/>
    <xf numFmtId="14" fontId="8" fillId="0" borderId="1" xfId="0" applyNumberFormat="1" applyFont="1" applyFill="1" applyBorder="1" applyAlignment="1">
      <alignment horizontal="center" vertical="center" wrapText="1"/>
    </xf>
    <xf numFmtId="14" fontId="0" fillId="0" borderId="4" xfId="0" applyNumberFormat="1" applyFill="1" applyBorder="1" applyAlignment="1">
      <alignment horizontal="center" vertical="center" wrapText="1"/>
    </xf>
    <xf numFmtId="0" fontId="0" fillId="20" borderId="2" xfId="0" applyFill="1" applyBorder="1"/>
    <xf numFmtId="0" fontId="9" fillId="20" borderId="1" xfId="0" applyFont="1"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horizontal="center" vertical="center"/>
    </xf>
    <xf numFmtId="0" fontId="0" fillId="21" borderId="1" xfId="0" applyFont="1" applyFill="1" applyBorder="1" applyAlignment="1">
      <alignment horizontal="center" vertical="center" wrapText="1"/>
    </xf>
    <xf numFmtId="0" fontId="0" fillId="3" borderId="2" xfId="0" applyFill="1" applyBorder="1" applyAlignment="1">
      <alignment vertical="center"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0" fontId="5" fillId="0" borderId="0" xfId="0" applyFont="1" applyAlignment="1">
      <alignment horizontal="center"/>
    </xf>
    <xf numFmtId="0" fontId="1" fillId="15" borderId="14"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5" xfId="0" applyFont="1" applyFill="1" applyBorder="1" applyAlignment="1">
      <alignment horizontal="center" vertical="center" wrapText="1"/>
    </xf>
    <xf numFmtId="0" fontId="1" fillId="11" borderId="1" xfId="0" applyFont="1" applyFill="1" applyBorder="1" applyAlignment="1">
      <alignment horizontal="center" vertical="center"/>
    </xf>
    <xf numFmtId="0" fontId="3" fillId="11" borderId="1" xfId="0" applyFont="1" applyFill="1" applyBorder="1" applyAlignment="1">
      <alignment horizontal="center" vertical="center"/>
    </xf>
    <xf numFmtId="0" fontId="1" fillId="6" borderId="1" xfId="0" applyFont="1" applyFill="1" applyBorder="1" applyAlignment="1">
      <alignment horizontal="center" vertical="center"/>
    </xf>
    <xf numFmtId="0" fontId="3" fillId="10" borderId="1" xfId="0" applyFont="1" applyFill="1" applyBorder="1" applyAlignment="1">
      <alignment horizontal="center" vertical="center"/>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5" borderId="2" xfId="0" applyFill="1" applyBorder="1" applyAlignment="1">
      <alignment horizontal="center" vertical="center" wrapText="1"/>
    </xf>
    <xf numFmtId="0" fontId="0" fillId="5" borderId="4" xfId="0" applyFill="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3" xfId="0" applyFill="1" applyBorder="1" applyAlignment="1">
      <alignment horizontal="center" vertical="center" wrapText="1"/>
    </xf>
    <xf numFmtId="0" fontId="0" fillId="9" borderId="1" xfId="0" applyFill="1" applyBorder="1" applyAlignment="1">
      <alignment horizontal="center"/>
    </xf>
    <xf numFmtId="0" fontId="4" fillId="0" borderId="8" xfId="0" applyFont="1" applyBorder="1" applyAlignment="1">
      <alignment horizontal="center" wrapText="1"/>
    </xf>
    <xf numFmtId="0" fontId="0" fillId="3" borderId="1" xfId="0" applyFill="1" applyBorder="1" applyAlignment="1">
      <alignment horizontal="center" vertical="center" wrapText="1"/>
    </xf>
    <xf numFmtId="0" fontId="0" fillId="5"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3" borderId="1" xfId="0" applyFill="1" applyBorder="1" applyAlignment="1">
      <alignment horizontal="center" vertical="center"/>
    </xf>
    <xf numFmtId="0" fontId="0" fillId="7" borderId="1" xfId="0" applyFill="1" applyBorder="1" applyAlignment="1">
      <alignment horizontal="center" vertical="center" wrapText="1"/>
    </xf>
    <xf numFmtId="0" fontId="0" fillId="13" borderId="1" xfId="0" applyFill="1" applyBorder="1" applyAlignment="1">
      <alignment horizontal="center" vertical="center" wrapText="1"/>
    </xf>
    <xf numFmtId="164" fontId="0" fillId="0" borderId="0" xfId="0" applyNumberFormat="1" applyAlignment="1">
      <alignment horizont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13" borderId="2" xfId="0" applyFill="1" applyBorder="1" applyAlignment="1">
      <alignment horizontal="center" vertical="center"/>
    </xf>
    <xf numFmtId="0" fontId="0" fillId="13" borderId="3" xfId="0" applyFill="1" applyBorder="1" applyAlignment="1">
      <alignment horizontal="center" vertical="center"/>
    </xf>
    <xf numFmtId="0" fontId="0" fillId="13" borderId="4" xfId="0" applyFill="1" applyBorder="1" applyAlignment="1">
      <alignment horizontal="center" vertical="center"/>
    </xf>
    <xf numFmtId="0" fontId="0" fillId="0" borderId="1" xfId="0" applyFill="1" applyBorder="1" applyAlignment="1">
      <alignment horizontal="center" vertical="center"/>
    </xf>
    <xf numFmtId="0" fontId="0" fillId="13" borderId="2" xfId="0" applyFill="1" applyBorder="1" applyAlignment="1">
      <alignment horizontal="center" vertical="center" wrapText="1"/>
    </xf>
    <xf numFmtId="0" fontId="0" fillId="13" borderId="4" xfId="0" applyFill="1" applyBorder="1" applyAlignment="1">
      <alignment horizontal="center" vertical="center" wrapText="1"/>
    </xf>
    <xf numFmtId="15" fontId="0" fillId="16" borderId="2" xfId="0" applyNumberFormat="1" applyFill="1" applyBorder="1" applyAlignment="1">
      <alignment horizontal="center" vertical="center" wrapText="1"/>
    </xf>
    <xf numFmtId="15" fontId="0" fillId="16" borderId="4" xfId="0" applyNumberFormat="1" applyFill="1"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7" borderId="2" xfId="0" applyFill="1" applyBorder="1" applyAlignment="1">
      <alignment horizontal="center" vertical="center" wrapText="1"/>
    </xf>
    <xf numFmtId="0" fontId="0" fillId="7" borderId="4" xfId="0" applyFill="1" applyBorder="1" applyAlignment="1">
      <alignment horizontal="center" vertical="center" wrapText="1"/>
    </xf>
    <xf numFmtId="0" fontId="3" fillId="10" borderId="1" xfId="0" applyFont="1" applyFill="1" applyBorder="1" applyAlignment="1">
      <alignment horizontal="center"/>
    </xf>
    <xf numFmtId="0" fontId="3" fillId="8" borderId="1" xfId="0" applyFont="1" applyFill="1" applyBorder="1" applyAlignment="1">
      <alignment horizontal="center"/>
    </xf>
    <xf numFmtId="0" fontId="0" fillId="7" borderId="1" xfId="0" applyFill="1" applyBorder="1" applyAlignment="1">
      <alignment horizontal="center" vertical="center"/>
    </xf>
    <xf numFmtId="0" fontId="0" fillId="4" borderId="2" xfId="0" applyFill="1" applyBorder="1" applyAlignment="1">
      <alignment horizontal="center" vertical="center"/>
    </xf>
    <xf numFmtId="0" fontId="0" fillId="4" borderId="4" xfId="0" applyFill="1" applyBorder="1" applyAlignment="1">
      <alignment horizontal="center" vertical="center"/>
    </xf>
    <xf numFmtId="0" fontId="14" fillId="17" borderId="8" xfId="0" applyFont="1" applyFill="1" applyBorder="1" applyAlignment="1">
      <alignment horizontal="center" vertical="center"/>
    </xf>
    <xf numFmtId="0" fontId="3" fillId="6" borderId="5" xfId="0" applyFont="1" applyFill="1" applyBorder="1" applyAlignment="1">
      <alignment horizontal="center"/>
    </xf>
    <xf numFmtId="0" fontId="3" fillId="6" borderId="6" xfId="0" applyFont="1" applyFill="1" applyBorder="1" applyAlignment="1">
      <alignment horizontal="center"/>
    </xf>
    <xf numFmtId="0" fontId="3" fillId="6" borderId="7" xfId="0" applyFont="1" applyFill="1" applyBorder="1" applyAlignment="1">
      <alignment horizontal="center"/>
    </xf>
    <xf numFmtId="0" fontId="0" fillId="3" borderId="3" xfId="0" applyFill="1" applyBorder="1" applyAlignment="1">
      <alignment horizontal="center" vertical="center"/>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wrapText="1"/>
    </xf>
    <xf numFmtId="0" fontId="0" fillId="16" borderId="2" xfId="0" applyFill="1" applyBorder="1" applyAlignment="1">
      <alignment horizontal="center" vertical="center" wrapText="1"/>
    </xf>
    <xf numFmtId="0" fontId="0" fillId="16" borderId="3" xfId="0" applyFill="1" applyBorder="1" applyAlignment="1">
      <alignment horizontal="center" vertical="center" wrapText="1"/>
    </xf>
    <xf numFmtId="0" fontId="0" fillId="16" borderId="4" xfId="0" applyFill="1" applyBorder="1" applyAlignment="1">
      <alignment horizontal="center"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1" fillId="6" borderId="1" xfId="0" applyFont="1" applyFill="1" applyBorder="1" applyAlignment="1">
      <alignment horizontal="center"/>
    </xf>
    <xf numFmtId="0" fontId="1" fillId="11" borderId="1" xfId="0" applyFont="1" applyFill="1" applyBorder="1" applyAlignment="1">
      <alignment horizontal="center"/>
    </xf>
    <xf numFmtId="0" fontId="3" fillId="11" borderId="1" xfId="0" applyFont="1" applyFill="1" applyBorder="1" applyAlignment="1">
      <alignment horizontal="center"/>
    </xf>
    <xf numFmtId="0" fontId="0" fillId="4" borderId="1" xfId="0" applyFill="1"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0" fontId="0" fillId="4" borderId="2" xfId="0" applyFill="1" applyBorder="1" applyAlignment="1">
      <alignment horizontal="center" vertical="center" wrapText="1"/>
    </xf>
    <xf numFmtId="0" fontId="0" fillId="4" borderId="4" xfId="0" applyFill="1" applyBorder="1" applyAlignment="1">
      <alignment horizontal="center" vertical="center" wrapText="1"/>
    </xf>
    <xf numFmtId="0" fontId="0" fillId="0" borderId="3" xfId="0" applyBorder="1" applyAlignment="1">
      <alignment horizontal="center" vertical="center" wrapText="1"/>
    </xf>
    <xf numFmtId="0" fontId="14" fillId="17" borderId="14"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16" borderId="2" xfId="0" applyFont="1" applyFill="1" applyBorder="1" applyAlignment="1">
      <alignment horizontal="center" vertical="center" wrapText="1"/>
    </xf>
    <xf numFmtId="0" fontId="0" fillId="16" borderId="4" xfId="0" applyFont="1" applyFill="1" applyBorder="1" applyAlignment="1">
      <alignment horizontal="center" vertical="center" wrapText="1"/>
    </xf>
    <xf numFmtId="0" fontId="0" fillId="21" borderId="2"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17" fontId="0" fillId="0" borderId="1" xfId="0" applyNumberFormat="1" applyBorder="1" applyAlignment="1">
      <alignment horizontal="center" vertical="center"/>
    </xf>
    <xf numFmtId="0" fontId="0" fillId="16" borderId="1" xfId="0" applyFill="1" applyBorder="1" applyAlignment="1">
      <alignment horizontal="center" vertical="center" wrapText="1"/>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0" fillId="0" borderId="1" xfId="0" applyFill="1" applyBorder="1" applyAlignment="1">
      <alignment horizontal="center"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2" borderId="1" xfId="0" applyFill="1" applyBorder="1" applyAlignment="1">
      <alignment horizontal="center" vertical="center"/>
    </xf>
    <xf numFmtId="0" fontId="0"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6" fillId="13" borderId="2" xfId="0" applyFont="1" applyFill="1" applyBorder="1" applyAlignment="1">
      <alignment horizontal="center" vertical="center"/>
    </xf>
    <xf numFmtId="0" fontId="6" fillId="13" borderId="4" xfId="0" applyFont="1"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5" borderId="3" xfId="0" applyFill="1" applyBorder="1" applyAlignment="1">
      <alignment horizontal="center" vertical="center" wrapText="1"/>
    </xf>
    <xf numFmtId="0" fontId="0" fillId="2" borderId="3" xfId="0" applyFill="1" applyBorder="1" applyAlignment="1">
      <alignment horizontal="center" vertical="center" wrapText="1"/>
    </xf>
    <xf numFmtId="0" fontId="0" fillId="12" borderId="1"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9" xfId="0" applyFill="1" applyBorder="1" applyAlignment="1">
      <alignment horizontal="center" vertical="center" wrapText="1"/>
    </xf>
    <xf numFmtId="0" fontId="0" fillId="3" borderId="3" xfId="0" applyFont="1" applyFill="1" applyBorder="1" applyAlignment="1">
      <alignment horizontal="center" vertical="center" wrapText="1"/>
    </xf>
    <xf numFmtId="0" fontId="0" fillId="13" borderId="1" xfId="0" applyFont="1" applyFill="1" applyBorder="1" applyAlignment="1">
      <alignment horizontal="center" vertical="center"/>
    </xf>
    <xf numFmtId="0" fontId="0" fillId="0" borderId="0" xfId="0" applyBorder="1" applyAlignment="1">
      <alignment horizontal="center"/>
    </xf>
    <xf numFmtId="2" fontId="0" fillId="0" borderId="2"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4" fillId="0" borderId="0" xfId="0" applyFont="1" applyAlignment="1">
      <alignment horizontal="center"/>
    </xf>
    <xf numFmtId="15" fontId="0" fillId="0" borderId="2" xfId="0" applyNumberFormat="1" applyBorder="1" applyAlignment="1">
      <alignment horizontal="center" vertical="center"/>
    </xf>
    <xf numFmtId="15" fontId="0" fillId="0" borderId="4" xfId="0" applyNumberFormat="1" applyBorder="1" applyAlignment="1">
      <alignment horizontal="center" vertical="center"/>
    </xf>
    <xf numFmtId="2" fontId="0" fillId="0" borderId="2" xfId="0" applyNumberFormat="1" applyFill="1" applyBorder="1" applyAlignment="1">
      <alignment horizontal="center" vertical="center"/>
    </xf>
    <xf numFmtId="2" fontId="0" fillId="0" borderId="4" xfId="0" applyNumberFormat="1" applyFill="1" applyBorder="1" applyAlignment="1">
      <alignment horizontal="center" vertical="center"/>
    </xf>
    <xf numFmtId="0" fontId="0" fillId="0" borderId="3" xfId="0" applyFill="1" applyBorder="1" applyAlignment="1">
      <alignment horizontal="center" vertical="center" wrapText="1"/>
    </xf>
    <xf numFmtId="0" fontId="0" fillId="13" borderId="3" xfId="0" applyFill="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0" fillId="7" borderId="3" xfId="0" applyFill="1" applyBorder="1" applyAlignment="1">
      <alignment horizontal="center" vertical="center" wrapText="1"/>
    </xf>
    <xf numFmtId="0" fontId="3" fillId="8" borderId="5" xfId="0" applyFont="1" applyFill="1" applyBorder="1" applyAlignment="1">
      <alignment horizontal="center"/>
    </xf>
    <xf numFmtId="0" fontId="3" fillId="8" borderId="7" xfId="0" applyFont="1" applyFill="1" applyBorder="1" applyAlignment="1">
      <alignment horizontal="center"/>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16" borderId="3"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20" borderId="2" xfId="0" applyFill="1" applyBorder="1" applyAlignment="1">
      <alignment horizontal="center" vertical="center" wrapText="1"/>
    </xf>
    <xf numFmtId="0" fontId="0" fillId="20" borderId="3" xfId="0" applyFill="1" applyBorder="1" applyAlignment="1">
      <alignment horizontal="center" vertical="center" wrapText="1"/>
    </xf>
    <xf numFmtId="0" fontId="0" fillId="20" borderId="4" xfId="0" applyFill="1" applyBorder="1" applyAlignment="1">
      <alignment horizontal="center" vertical="center" wrapText="1"/>
    </xf>
    <xf numFmtId="14" fontId="0" fillId="0" borderId="2" xfId="0" applyNumberFormat="1" applyFill="1" applyBorder="1" applyAlignment="1">
      <alignment horizontal="center" vertical="center" wrapText="1"/>
    </xf>
    <xf numFmtId="14" fontId="0" fillId="0" borderId="3" xfId="0" applyNumberFormat="1" applyFill="1" applyBorder="1" applyAlignment="1">
      <alignment horizontal="center" vertical="center" wrapText="1"/>
    </xf>
    <xf numFmtId="14" fontId="0" fillId="0" borderId="4" xfId="0" applyNumberFormat="1" applyFill="1" applyBorder="1" applyAlignment="1">
      <alignment horizontal="center" vertical="center" wrapText="1"/>
    </xf>
    <xf numFmtId="0" fontId="0" fillId="4" borderId="3" xfId="0" applyFill="1" applyBorder="1" applyAlignment="1">
      <alignment horizontal="center" vertical="center" wrapText="1"/>
    </xf>
    <xf numFmtId="0" fontId="0" fillId="0" borderId="1" xfId="0" applyBorder="1" applyAlignment="1">
      <alignment horizontal="center" wrapText="1"/>
    </xf>
    <xf numFmtId="165" fontId="0" fillId="0" borderId="2" xfId="0" applyNumberFormat="1" applyBorder="1" applyAlignment="1">
      <alignment horizontal="center" vertical="center"/>
    </xf>
    <xf numFmtId="165" fontId="0" fillId="0" borderId="4" xfId="0" applyNumberFormat="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0" borderId="1" xfId="0" applyBorder="1" applyAlignment="1">
      <alignment horizontal="center"/>
    </xf>
  </cellXfs>
  <cellStyles count="2">
    <cellStyle name="Normal" xfId="0" builtinId="0"/>
    <cellStyle name="Porcentaje" xfId="1" builtinId="5"/>
  </cellStyles>
  <dxfs count="0"/>
  <tableStyles count="0" defaultTableStyle="TableStyleMedium2" defaultPivotStyle="PivotStyleLight16"/>
  <colors>
    <mruColors>
      <color rgb="FFC39BE1"/>
      <color rgb="FF00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228601</xdr:colOff>
      <xdr:row>0</xdr:row>
      <xdr:rowOff>106680</xdr:rowOff>
    </xdr:from>
    <xdr:to>
      <xdr:col>8</xdr:col>
      <xdr:colOff>15241</xdr:colOff>
      <xdr:row>32</xdr:row>
      <xdr:rowOff>121920</xdr:rowOff>
    </xdr:to>
    <xdr:pic>
      <xdr:nvPicPr>
        <xdr:cNvPr id="2" name="1 Imagen"/>
        <xdr:cNvPicPr>
          <a:picLocks noChangeAspect="1"/>
        </xdr:cNvPicPr>
      </xdr:nvPicPr>
      <xdr:blipFill rotWithShape="1">
        <a:blip xmlns:r="http://schemas.openxmlformats.org/officeDocument/2006/relationships" r:embed="rId1"/>
        <a:srcRect l="30257" t="19164" r="27871" b="9546"/>
        <a:stretch/>
      </xdr:blipFill>
      <xdr:spPr>
        <a:xfrm>
          <a:off x="228601" y="106680"/>
          <a:ext cx="6126480" cy="5867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708661</xdr:colOff>
      <xdr:row>1</xdr:row>
      <xdr:rowOff>22860</xdr:rowOff>
    </xdr:from>
    <xdr:to>
      <xdr:col>17</xdr:col>
      <xdr:colOff>15241</xdr:colOff>
      <xdr:row>17</xdr:row>
      <xdr:rowOff>99060</xdr:rowOff>
    </xdr:to>
    <xdr:pic>
      <xdr:nvPicPr>
        <xdr:cNvPr id="3" name="2 Imagen"/>
        <xdr:cNvPicPr>
          <a:picLocks noChangeAspect="1"/>
        </xdr:cNvPicPr>
      </xdr:nvPicPr>
      <xdr:blipFill rotWithShape="1">
        <a:blip xmlns:r="http://schemas.openxmlformats.org/officeDocument/2006/relationships" r:embed="rId2"/>
        <a:srcRect l="29112" t="18702" r="26881" b="44820"/>
        <a:stretch/>
      </xdr:blipFill>
      <xdr:spPr>
        <a:xfrm>
          <a:off x="7048501" y="205740"/>
          <a:ext cx="6438900" cy="30022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640081</xdr:colOff>
      <xdr:row>18</xdr:row>
      <xdr:rowOff>137160</xdr:rowOff>
    </xdr:from>
    <xdr:to>
      <xdr:col>15</xdr:col>
      <xdr:colOff>312421</xdr:colOff>
      <xdr:row>28</xdr:row>
      <xdr:rowOff>91440</xdr:rowOff>
    </xdr:to>
    <xdr:pic>
      <xdr:nvPicPr>
        <xdr:cNvPr id="4" name="3 Imagen"/>
        <xdr:cNvPicPr>
          <a:picLocks noChangeAspect="1"/>
        </xdr:cNvPicPr>
      </xdr:nvPicPr>
      <xdr:blipFill rotWithShape="1">
        <a:blip xmlns:r="http://schemas.openxmlformats.org/officeDocument/2006/relationships" r:embed="rId3"/>
        <a:srcRect l="30258" t="26201" r="44900" b="52134"/>
        <a:stretch/>
      </xdr:blipFill>
      <xdr:spPr>
        <a:xfrm>
          <a:off x="8564881" y="3429000"/>
          <a:ext cx="3634740" cy="17830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373379</xdr:colOff>
      <xdr:row>0</xdr:row>
      <xdr:rowOff>160020</xdr:rowOff>
    </xdr:from>
    <xdr:to>
      <xdr:col>24</xdr:col>
      <xdr:colOff>129540</xdr:colOff>
      <xdr:row>17</xdr:row>
      <xdr:rowOff>45720</xdr:rowOff>
    </xdr:to>
    <xdr:pic>
      <xdr:nvPicPr>
        <xdr:cNvPr id="5" name="4 Imagen"/>
        <xdr:cNvPicPr>
          <a:picLocks noChangeAspect="1"/>
        </xdr:cNvPicPr>
      </xdr:nvPicPr>
      <xdr:blipFill rotWithShape="1">
        <a:blip xmlns:r="http://schemas.openxmlformats.org/officeDocument/2006/relationships" r:embed="rId4"/>
        <a:srcRect l="30361" t="23609" r="33392" b="40005"/>
        <a:stretch/>
      </xdr:blipFill>
      <xdr:spPr>
        <a:xfrm>
          <a:off x="13845539" y="160020"/>
          <a:ext cx="5303521" cy="29946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335279</xdr:colOff>
      <xdr:row>37</xdr:row>
      <xdr:rowOff>99060</xdr:rowOff>
    </xdr:from>
    <xdr:to>
      <xdr:col>8</xdr:col>
      <xdr:colOff>640080</xdr:colOff>
      <xdr:row>55</xdr:row>
      <xdr:rowOff>30480</xdr:rowOff>
    </xdr:to>
    <xdr:pic>
      <xdr:nvPicPr>
        <xdr:cNvPr id="6" name="5 Imagen"/>
        <xdr:cNvPicPr>
          <a:picLocks noChangeAspect="1"/>
        </xdr:cNvPicPr>
      </xdr:nvPicPr>
      <xdr:blipFill rotWithShape="1">
        <a:blip xmlns:r="http://schemas.openxmlformats.org/officeDocument/2006/relationships" r:embed="rId5"/>
        <a:srcRect l="29737" t="36756" r="24850" b="24081"/>
        <a:stretch/>
      </xdr:blipFill>
      <xdr:spPr>
        <a:xfrm>
          <a:off x="335279" y="6865620"/>
          <a:ext cx="6644641" cy="322326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0</xdr:row>
      <xdr:rowOff>33796</xdr:rowOff>
    </xdr:from>
    <xdr:to>
      <xdr:col>2</xdr:col>
      <xdr:colOff>1150620</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860" y="33796"/>
          <a:ext cx="2156460" cy="999113"/>
        </a:xfrm>
        <a:prstGeom prst="rect">
          <a:avLst/>
        </a:prstGeom>
      </xdr:spPr>
    </xdr:pic>
    <xdr:clientData/>
  </xdr:twoCellAnchor>
  <xdr:twoCellAnchor>
    <xdr:from>
      <xdr:col>5</xdr:col>
      <xdr:colOff>15240</xdr:colOff>
      <xdr:row>0</xdr:row>
      <xdr:rowOff>167640</xdr:rowOff>
    </xdr:from>
    <xdr:to>
      <xdr:col>13</xdr:col>
      <xdr:colOff>457200</xdr:colOff>
      <xdr:row>6</xdr:row>
      <xdr:rowOff>0</xdr:rowOff>
    </xdr:to>
    <xdr:grpSp>
      <xdr:nvGrpSpPr>
        <xdr:cNvPr id="3" name="2 Grupo"/>
        <xdr:cNvGrpSpPr/>
      </xdr:nvGrpSpPr>
      <xdr:grpSpPr>
        <a:xfrm>
          <a:off x="7036526" y="167640"/>
          <a:ext cx="8573588" cy="942703"/>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83820</xdr:colOff>
      <xdr:row>0</xdr:row>
      <xdr:rowOff>33796</xdr:rowOff>
    </xdr:from>
    <xdr:to>
      <xdr:col>2</xdr:col>
      <xdr:colOff>1066800</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860" y="33796"/>
          <a:ext cx="2072640" cy="999113"/>
        </a:xfrm>
        <a:prstGeom prst="rect">
          <a:avLst/>
        </a:prstGeom>
      </xdr:spPr>
    </xdr:pic>
    <xdr:clientData/>
  </xdr:twoCellAnchor>
  <xdr:twoCellAnchor>
    <xdr:from>
      <xdr:col>5</xdr:col>
      <xdr:colOff>15240</xdr:colOff>
      <xdr:row>0</xdr:row>
      <xdr:rowOff>167640</xdr:rowOff>
    </xdr:from>
    <xdr:to>
      <xdr:col>13</xdr:col>
      <xdr:colOff>457200</xdr:colOff>
      <xdr:row>6</xdr:row>
      <xdr:rowOff>0</xdr:rowOff>
    </xdr:to>
    <xdr:grpSp>
      <xdr:nvGrpSpPr>
        <xdr:cNvPr id="3" name="2 Grupo"/>
        <xdr:cNvGrpSpPr/>
      </xdr:nvGrpSpPr>
      <xdr:grpSpPr>
        <a:xfrm>
          <a:off x="7044690" y="167640"/>
          <a:ext cx="8576310" cy="91821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83821</xdr:colOff>
      <xdr:row>0</xdr:row>
      <xdr:rowOff>33797</xdr:rowOff>
    </xdr:from>
    <xdr:to>
      <xdr:col>2</xdr:col>
      <xdr:colOff>1440181</xdr:colOff>
      <xdr:row>4</xdr:row>
      <xdr:rowOff>136243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1" y="33797"/>
          <a:ext cx="2453640" cy="833966"/>
        </a:xfrm>
        <a:prstGeom prst="rect">
          <a:avLst/>
        </a:prstGeom>
      </xdr:spPr>
    </xdr:pic>
    <xdr:clientData/>
  </xdr:twoCellAnchor>
  <xdr:twoCellAnchor>
    <xdr:from>
      <xdr:col>5</xdr:col>
      <xdr:colOff>15240</xdr:colOff>
      <xdr:row>0</xdr:row>
      <xdr:rowOff>167640</xdr:rowOff>
    </xdr:from>
    <xdr:to>
      <xdr:col>13</xdr:col>
      <xdr:colOff>457200</xdr:colOff>
      <xdr:row>6</xdr:row>
      <xdr:rowOff>0</xdr:rowOff>
    </xdr:to>
    <xdr:grpSp>
      <xdr:nvGrpSpPr>
        <xdr:cNvPr id="3" name="2 Grupo"/>
        <xdr:cNvGrpSpPr/>
      </xdr:nvGrpSpPr>
      <xdr:grpSpPr>
        <a:xfrm>
          <a:off x="7178040" y="167640"/>
          <a:ext cx="9281160" cy="942703"/>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922019</xdr:colOff>
      <xdr:row>0</xdr:row>
      <xdr:rowOff>33796</xdr:rowOff>
    </xdr:from>
    <xdr:to>
      <xdr:col>2</xdr:col>
      <xdr:colOff>2247900</xdr:colOff>
      <xdr:row>5</xdr:row>
      <xdr:rowOff>22859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099" y="33796"/>
          <a:ext cx="2385061" cy="903463"/>
        </a:xfrm>
        <a:prstGeom prst="rect">
          <a:avLst/>
        </a:prstGeom>
      </xdr:spPr>
    </xdr:pic>
    <xdr:clientData/>
  </xdr:twoCellAnchor>
  <xdr:twoCellAnchor>
    <xdr:from>
      <xdr:col>5</xdr:col>
      <xdr:colOff>15240</xdr:colOff>
      <xdr:row>0</xdr:row>
      <xdr:rowOff>167640</xdr:rowOff>
    </xdr:from>
    <xdr:to>
      <xdr:col>13</xdr:col>
      <xdr:colOff>133139</xdr:colOff>
      <xdr:row>6</xdr:row>
      <xdr:rowOff>0</xdr:rowOff>
    </xdr:to>
    <xdr:grpSp>
      <xdr:nvGrpSpPr>
        <xdr:cNvPr id="3" name="2 Grupo"/>
        <xdr:cNvGrpSpPr/>
      </xdr:nvGrpSpPr>
      <xdr:grpSpPr>
        <a:xfrm>
          <a:off x="6924040" y="167640"/>
          <a:ext cx="8677699" cy="89916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297181</xdr:colOff>
      <xdr:row>0</xdr:row>
      <xdr:rowOff>33796</xdr:rowOff>
    </xdr:from>
    <xdr:to>
      <xdr:col>2</xdr:col>
      <xdr:colOff>1325881</xdr:colOff>
      <xdr:row>5</xdr:row>
      <xdr:rowOff>22859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1" y="33796"/>
          <a:ext cx="2255520" cy="903463"/>
        </a:xfrm>
        <a:prstGeom prst="rect">
          <a:avLst/>
        </a:prstGeom>
      </xdr:spPr>
    </xdr:pic>
    <xdr:clientData/>
  </xdr:twoCellAnchor>
  <xdr:twoCellAnchor>
    <xdr:from>
      <xdr:col>5</xdr:col>
      <xdr:colOff>15240</xdr:colOff>
      <xdr:row>0</xdr:row>
      <xdr:rowOff>167640</xdr:rowOff>
    </xdr:from>
    <xdr:to>
      <xdr:col>13</xdr:col>
      <xdr:colOff>754380</xdr:colOff>
      <xdr:row>6</xdr:row>
      <xdr:rowOff>0</xdr:rowOff>
    </xdr:to>
    <xdr:grpSp>
      <xdr:nvGrpSpPr>
        <xdr:cNvPr id="3" name="2 Grupo"/>
        <xdr:cNvGrpSpPr/>
      </xdr:nvGrpSpPr>
      <xdr:grpSpPr>
        <a:xfrm>
          <a:off x="6644640" y="167640"/>
          <a:ext cx="8707483" cy="942703"/>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922019</xdr:colOff>
      <xdr:row>0</xdr:row>
      <xdr:rowOff>33796</xdr:rowOff>
    </xdr:from>
    <xdr:to>
      <xdr:col>2</xdr:col>
      <xdr:colOff>2070100</xdr:colOff>
      <xdr:row>5</xdr:row>
      <xdr:rowOff>22859</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099" y="33796"/>
          <a:ext cx="2385061" cy="903463"/>
        </a:xfrm>
        <a:prstGeom prst="rect">
          <a:avLst/>
        </a:prstGeom>
      </xdr:spPr>
    </xdr:pic>
    <xdr:clientData/>
  </xdr:twoCellAnchor>
  <xdr:twoCellAnchor>
    <xdr:from>
      <xdr:col>5</xdr:col>
      <xdr:colOff>15240</xdr:colOff>
      <xdr:row>0</xdr:row>
      <xdr:rowOff>167640</xdr:rowOff>
    </xdr:from>
    <xdr:to>
      <xdr:col>13</xdr:col>
      <xdr:colOff>133139</xdr:colOff>
      <xdr:row>6</xdr:row>
      <xdr:rowOff>0</xdr:rowOff>
    </xdr:to>
    <xdr:grpSp>
      <xdr:nvGrpSpPr>
        <xdr:cNvPr id="7" name="6 Grupo"/>
        <xdr:cNvGrpSpPr/>
      </xdr:nvGrpSpPr>
      <xdr:grpSpPr>
        <a:xfrm>
          <a:off x="7199811" y="167640"/>
          <a:ext cx="9240128" cy="942703"/>
          <a:chOff x="1570631" y="175154"/>
          <a:chExt cx="6515100" cy="847725"/>
        </a:xfrm>
      </xdr:grpSpPr>
      <xdr:sp macro="" textlink="">
        <xdr:nvSpPr>
          <xdr:cNvPr id="8"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9" name="8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R22" sqref="R22"/>
    </sheetView>
  </sheetViews>
  <sheetFormatPr baseColWidth="10"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F17"/>
  <sheetViews>
    <sheetView topLeftCell="K1" zoomScale="70" zoomScaleNormal="70" workbookViewId="0">
      <selection activeCell="AF13" sqref="AF13"/>
    </sheetView>
  </sheetViews>
  <sheetFormatPr baseColWidth="10" defaultRowHeight="14.4" x14ac:dyDescent="0.3"/>
  <cols>
    <col min="1" max="1" width="15.77734375" customWidth="1"/>
    <col min="2" max="2" width="15.88671875" customWidth="1"/>
    <col min="3" max="3" width="37.44140625" customWidth="1"/>
    <col min="4" max="4" width="21.77734375" customWidth="1"/>
    <col min="10" max="10" width="31.88671875" customWidth="1"/>
    <col min="11" max="11" width="14.6640625" customWidth="1"/>
    <col min="12" max="12" width="12.21875" customWidth="1"/>
    <col min="13" max="13" width="13.5546875" customWidth="1"/>
    <col min="16" max="16" width="14.6640625" customWidth="1"/>
    <col min="17" max="17" width="36.21875" customWidth="1"/>
    <col min="18" max="18" width="15.44140625" customWidth="1"/>
    <col min="19" max="19" width="17.77734375" customWidth="1"/>
    <col min="20" max="20" width="1.6640625" customWidth="1"/>
    <col min="21" max="21" width="12.88671875" style="111" customWidth="1"/>
    <col min="22" max="22" width="2" customWidth="1"/>
    <col min="26" max="26" width="4.21875" customWidth="1"/>
    <col min="27" max="27" width="4.44140625" customWidth="1"/>
    <col min="29" max="29" width="12.6640625" customWidth="1"/>
    <col min="32" max="32" width="14.77734375" customWidth="1"/>
  </cols>
  <sheetData>
    <row r="7" spans="1:32" ht="23.4" x14ac:dyDescent="0.45">
      <c r="A7" s="378" t="s">
        <v>65</v>
      </c>
      <c r="B7" s="378"/>
      <c r="C7" s="378"/>
      <c r="D7" s="378"/>
      <c r="E7" s="378"/>
      <c r="F7" s="378"/>
      <c r="G7" s="378"/>
      <c r="H7" s="378"/>
      <c r="I7" s="378"/>
      <c r="J7" s="378"/>
      <c r="K7" s="378"/>
      <c r="L7" s="378"/>
      <c r="M7" s="378"/>
      <c r="N7" s="378"/>
      <c r="O7" s="378"/>
      <c r="P7" s="378"/>
      <c r="Q7" s="378"/>
      <c r="R7" s="378"/>
      <c r="S7" s="126"/>
    </row>
    <row r="9" spans="1:32" x14ac:dyDescent="0.3">
      <c r="A9" s="6" t="s">
        <v>66</v>
      </c>
      <c r="B9" s="7" t="s">
        <v>580</v>
      </c>
      <c r="C9" s="8"/>
      <c r="E9" s="6" t="s">
        <v>68</v>
      </c>
      <c r="F9" s="6"/>
      <c r="G9" s="6"/>
      <c r="H9" s="7" t="s">
        <v>192</v>
      </c>
      <c r="I9" s="7"/>
      <c r="J9" s="8"/>
      <c r="AB9" s="6" t="s">
        <v>582</v>
      </c>
      <c r="AD9" s="8"/>
      <c r="AE9" s="193" t="s">
        <v>583</v>
      </c>
      <c r="AF9" s="8"/>
    </row>
    <row r="11" spans="1:32" s="149" customFormat="1" ht="31.2" customHeight="1" x14ac:dyDescent="0.3">
      <c r="A11" s="381" t="s">
        <v>24</v>
      </c>
      <c r="B11" s="382" t="s">
        <v>1</v>
      </c>
      <c r="C11" s="383" t="s">
        <v>56</v>
      </c>
      <c r="D11" s="383"/>
      <c r="E11" s="384" t="s">
        <v>49</v>
      </c>
      <c r="F11" s="384"/>
      <c r="G11" s="384"/>
      <c r="H11" s="384"/>
      <c r="I11" s="384"/>
      <c r="J11" s="385" t="s">
        <v>54</v>
      </c>
      <c r="K11" s="385"/>
      <c r="L11" s="376" t="s">
        <v>50</v>
      </c>
      <c r="M11" s="376"/>
      <c r="N11" s="376"/>
      <c r="O11" s="377" t="s">
        <v>51</v>
      </c>
      <c r="P11" s="377"/>
      <c r="Q11" s="386" t="s">
        <v>58</v>
      </c>
      <c r="R11" s="386"/>
      <c r="S11" s="386"/>
      <c r="U11" s="114" t="s">
        <v>400</v>
      </c>
      <c r="W11" s="379" t="s">
        <v>539</v>
      </c>
      <c r="X11" s="380"/>
      <c r="Y11" s="380"/>
      <c r="AB11" s="376" t="s">
        <v>50</v>
      </c>
      <c r="AC11" s="376"/>
      <c r="AD11" s="376"/>
      <c r="AE11" s="377" t="s">
        <v>51</v>
      </c>
      <c r="AF11" s="377"/>
    </row>
    <row r="12" spans="1:32" s="2" customFormat="1" ht="45.6" customHeight="1" x14ac:dyDescent="0.3">
      <c r="A12" s="381"/>
      <c r="B12" s="382"/>
      <c r="C12" s="80" t="s">
        <v>53</v>
      </c>
      <c r="D12" s="80" t="s">
        <v>4</v>
      </c>
      <c r="E12" s="80" t="s">
        <v>5</v>
      </c>
      <c r="F12" s="80" t="s">
        <v>6</v>
      </c>
      <c r="G12" s="80" t="s">
        <v>8</v>
      </c>
      <c r="H12" s="80" t="s">
        <v>6</v>
      </c>
      <c r="I12" s="80" t="s">
        <v>10</v>
      </c>
      <c r="J12" s="80" t="s">
        <v>57</v>
      </c>
      <c r="K12" s="80" t="s">
        <v>55</v>
      </c>
      <c r="L12" s="80" t="s">
        <v>12</v>
      </c>
      <c r="M12" s="80" t="s">
        <v>13</v>
      </c>
      <c r="N12" s="80" t="s">
        <v>16</v>
      </c>
      <c r="O12" s="80" t="s">
        <v>17</v>
      </c>
      <c r="P12" s="80" t="s">
        <v>18</v>
      </c>
      <c r="Q12" s="80" t="s">
        <v>19</v>
      </c>
      <c r="R12" s="80" t="s">
        <v>20</v>
      </c>
      <c r="S12" s="80" t="s">
        <v>21</v>
      </c>
      <c r="U12" s="16" t="s">
        <v>399</v>
      </c>
      <c r="W12" s="158" t="s">
        <v>540</v>
      </c>
      <c r="X12" s="150" t="s">
        <v>577</v>
      </c>
      <c r="Y12" s="150" t="s">
        <v>578</v>
      </c>
      <c r="AB12" s="199" t="s">
        <v>12</v>
      </c>
      <c r="AC12" s="199" t="s">
        <v>13</v>
      </c>
      <c r="AD12" s="199" t="s">
        <v>16</v>
      </c>
      <c r="AE12" s="199" t="s">
        <v>17</v>
      </c>
      <c r="AF12" s="199" t="s">
        <v>18</v>
      </c>
    </row>
    <row r="13" spans="1:32" s="10" customFormat="1" ht="83.4" customHeight="1" x14ac:dyDescent="0.3">
      <c r="A13" s="78" t="s">
        <v>183</v>
      </c>
      <c r="B13" s="78" t="s">
        <v>431</v>
      </c>
      <c r="C13" s="78" t="s">
        <v>200</v>
      </c>
      <c r="D13" s="78" t="s">
        <v>75</v>
      </c>
      <c r="E13" s="79" t="s">
        <v>7</v>
      </c>
      <c r="F13" s="79">
        <v>3</v>
      </c>
      <c r="G13" s="79" t="s">
        <v>9</v>
      </c>
      <c r="H13" s="79">
        <v>10</v>
      </c>
      <c r="I13" s="82" t="s">
        <v>11</v>
      </c>
      <c r="J13" s="78" t="s">
        <v>352</v>
      </c>
      <c r="K13" s="78" t="s">
        <v>190</v>
      </c>
      <c r="L13" s="79" t="s">
        <v>114</v>
      </c>
      <c r="M13" s="78" t="s">
        <v>191</v>
      </c>
      <c r="N13" s="78" t="s">
        <v>41</v>
      </c>
      <c r="O13" s="78">
        <v>7.5</v>
      </c>
      <c r="P13" s="86" t="s">
        <v>31</v>
      </c>
      <c r="Q13" s="78" t="s">
        <v>353</v>
      </c>
      <c r="R13" s="79" t="s">
        <v>193</v>
      </c>
      <c r="S13" s="79" t="s">
        <v>432</v>
      </c>
      <c r="U13" s="288" t="s">
        <v>422</v>
      </c>
      <c r="W13" s="148">
        <f>1/1</f>
        <v>1</v>
      </c>
      <c r="X13" s="128">
        <v>1</v>
      </c>
      <c r="Y13" s="128">
        <v>1</v>
      </c>
      <c r="AB13" s="174" t="s">
        <v>29</v>
      </c>
      <c r="AC13" s="174" t="s">
        <v>191</v>
      </c>
      <c r="AD13" s="174" t="s">
        <v>48</v>
      </c>
      <c r="AE13" s="174">
        <v>2.5</v>
      </c>
      <c r="AF13" s="176" t="s">
        <v>116</v>
      </c>
    </row>
    <row r="15" spans="1:32" x14ac:dyDescent="0.3">
      <c r="W15" s="153"/>
    </row>
    <row r="17" spans="23:23" x14ac:dyDescent="0.3">
      <c r="W17" s="153"/>
    </row>
  </sheetData>
  <mergeCells count="12">
    <mergeCell ref="AB11:AD11"/>
    <mergeCell ref="AE11:AF11"/>
    <mergeCell ref="A7:R7"/>
    <mergeCell ref="W11:Y11"/>
    <mergeCell ref="A11:A12"/>
    <mergeCell ref="B11:B12"/>
    <mergeCell ref="C11:D11"/>
    <mergeCell ref="E11:I11"/>
    <mergeCell ref="J11:K11"/>
    <mergeCell ref="L11:N11"/>
    <mergeCell ref="O11:P11"/>
    <mergeCell ref="Q11:S11"/>
  </mergeCells>
  <pageMargins left="0.70866141732283472" right="0.70866141732283472" top="0.74803149606299213" bottom="0.74803149606299213" header="0.31496062992125984" footer="0.31496062992125984"/>
  <pageSetup scale="37" fitToHeight="4"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F38"/>
  <sheetViews>
    <sheetView topLeftCell="J25" zoomScale="80" zoomScaleNormal="80" workbookViewId="0">
      <selection activeCell="AE28" sqref="AE28:AE30"/>
    </sheetView>
  </sheetViews>
  <sheetFormatPr baseColWidth="10" defaultRowHeight="14.4" x14ac:dyDescent="0.3"/>
  <cols>
    <col min="1" max="1" width="15.77734375" style="14" customWidth="1"/>
    <col min="2" max="2" width="15.88671875" style="14" customWidth="1"/>
    <col min="3" max="3" width="37.44140625" style="14" customWidth="1"/>
    <col min="4" max="4" width="21.77734375" style="14" customWidth="1"/>
    <col min="5" max="9" width="11.5546875" style="14"/>
    <col min="10" max="10" width="31.88671875" style="14" customWidth="1"/>
    <col min="11" max="11" width="14.6640625" style="14" customWidth="1"/>
    <col min="12" max="12" width="12.21875" style="14" customWidth="1"/>
    <col min="13" max="13" width="13.5546875" style="14" customWidth="1"/>
    <col min="14" max="15" width="11.5546875" style="14"/>
    <col min="16" max="16" width="14.6640625" style="14" customWidth="1"/>
    <col min="17" max="17" width="36.21875" style="14" customWidth="1"/>
    <col min="18" max="18" width="15.44140625" style="14" customWidth="1"/>
    <col min="19" max="19" width="17.77734375" style="14" customWidth="1"/>
    <col min="20" max="20" width="1.6640625" style="14" customWidth="1"/>
    <col min="21" max="21" width="13.21875" style="111" customWidth="1"/>
    <col min="22" max="22" width="2" style="14" customWidth="1"/>
    <col min="23" max="23" width="12.6640625" style="14" hidden="1" customWidth="1"/>
    <col min="24" max="24" width="25.44140625" style="14" hidden="1" customWidth="1"/>
    <col min="25" max="25" width="0" style="14" hidden="1" customWidth="1"/>
    <col min="26" max="26" width="4.21875" style="14" hidden="1" customWidth="1"/>
    <col min="27" max="27" width="4.44140625" style="14" hidden="1" customWidth="1"/>
    <col min="28" max="28" width="11.5546875" style="14"/>
    <col min="29" max="29" width="14" style="14" customWidth="1"/>
    <col min="30" max="30" width="11.5546875" style="14"/>
    <col min="31" max="31" width="13.44140625" style="14" customWidth="1"/>
    <col min="32" max="16384" width="11.5546875" style="14"/>
  </cols>
  <sheetData>
    <row r="7" spans="1:32" ht="23.4" x14ac:dyDescent="0.45">
      <c r="A7" s="378" t="s">
        <v>65</v>
      </c>
      <c r="B7" s="378"/>
      <c r="C7" s="378"/>
      <c r="D7" s="378"/>
      <c r="E7" s="378"/>
      <c r="F7" s="378"/>
      <c r="G7" s="378"/>
      <c r="H7" s="378"/>
      <c r="I7" s="378"/>
      <c r="J7" s="378"/>
      <c r="K7" s="378"/>
      <c r="L7" s="378"/>
      <c r="M7" s="378"/>
      <c r="N7" s="378"/>
      <c r="O7" s="378"/>
      <c r="P7" s="378"/>
      <c r="Q7" s="378"/>
      <c r="R7" s="378"/>
      <c r="S7" s="126"/>
    </row>
    <row r="9" spans="1:32" ht="48" customHeight="1" x14ac:dyDescent="0.3">
      <c r="A9" s="6" t="s">
        <v>66</v>
      </c>
      <c r="B9" s="395" t="s">
        <v>581</v>
      </c>
      <c r="C9" s="395"/>
      <c r="E9" s="6" t="s">
        <v>68</v>
      </c>
      <c r="F9" s="6"/>
      <c r="G9" s="6"/>
      <c r="H9" s="7" t="s">
        <v>192</v>
      </c>
      <c r="I9" s="7"/>
      <c r="J9" s="8"/>
      <c r="AB9" s="14" t="s">
        <v>625</v>
      </c>
      <c r="AD9" s="407" t="s">
        <v>638</v>
      </c>
      <c r="AE9" s="407"/>
      <c r="AF9" s="407"/>
    </row>
    <row r="11" spans="1:32" s="149" customFormat="1" ht="31.2" customHeight="1" x14ac:dyDescent="0.3">
      <c r="A11" s="381" t="s">
        <v>24</v>
      </c>
      <c r="B11" s="382" t="s">
        <v>1</v>
      </c>
      <c r="C11" s="383" t="s">
        <v>56</v>
      </c>
      <c r="D11" s="383"/>
      <c r="E11" s="384" t="s">
        <v>49</v>
      </c>
      <c r="F11" s="384"/>
      <c r="G11" s="384"/>
      <c r="H11" s="384"/>
      <c r="I11" s="384"/>
      <c r="J11" s="385" t="s">
        <v>54</v>
      </c>
      <c r="K11" s="385"/>
      <c r="L11" s="376" t="s">
        <v>50</v>
      </c>
      <c r="M11" s="376"/>
      <c r="N11" s="376"/>
      <c r="O11" s="377" t="s">
        <v>51</v>
      </c>
      <c r="P11" s="377"/>
      <c r="Q11" s="386" t="s">
        <v>58</v>
      </c>
      <c r="R11" s="386"/>
      <c r="S11" s="386"/>
      <c r="U11" s="114" t="s">
        <v>400</v>
      </c>
      <c r="W11" s="379" t="s">
        <v>539</v>
      </c>
      <c r="X11" s="380"/>
      <c r="Y11" s="380"/>
      <c r="AB11" s="376" t="s">
        <v>50</v>
      </c>
      <c r="AC11" s="376"/>
      <c r="AD11" s="376"/>
      <c r="AE11" s="377" t="s">
        <v>51</v>
      </c>
      <c r="AF11" s="377"/>
    </row>
    <row r="12" spans="1:32" s="2" customFormat="1" ht="45.6" customHeight="1" x14ac:dyDescent="0.3">
      <c r="A12" s="381"/>
      <c r="B12" s="382"/>
      <c r="C12" s="184" t="s">
        <v>53</v>
      </c>
      <c r="D12" s="184" t="s">
        <v>4</v>
      </c>
      <c r="E12" s="184" t="s">
        <v>5</v>
      </c>
      <c r="F12" s="184" t="s">
        <v>6</v>
      </c>
      <c r="G12" s="184" t="s">
        <v>8</v>
      </c>
      <c r="H12" s="184" t="s">
        <v>6</v>
      </c>
      <c r="I12" s="184" t="s">
        <v>10</v>
      </c>
      <c r="J12" s="184" t="s">
        <v>57</v>
      </c>
      <c r="K12" s="184" t="s">
        <v>55</v>
      </c>
      <c r="L12" s="184" t="s">
        <v>12</v>
      </c>
      <c r="M12" s="184" t="s">
        <v>13</v>
      </c>
      <c r="N12" s="184" t="s">
        <v>16</v>
      </c>
      <c r="O12" s="184" t="s">
        <v>17</v>
      </c>
      <c r="P12" s="184" t="s">
        <v>18</v>
      </c>
      <c r="Q12" s="184" t="s">
        <v>19</v>
      </c>
      <c r="R12" s="184" t="s">
        <v>20</v>
      </c>
      <c r="S12" s="184" t="s">
        <v>21</v>
      </c>
      <c r="U12" s="16" t="s">
        <v>399</v>
      </c>
      <c r="W12" s="158" t="s">
        <v>540</v>
      </c>
      <c r="X12" s="150" t="s">
        <v>577</v>
      </c>
      <c r="Y12" s="150" t="s">
        <v>578</v>
      </c>
      <c r="AB12" s="199" t="s">
        <v>12</v>
      </c>
      <c r="AC12" s="199" t="s">
        <v>13</v>
      </c>
      <c r="AD12" s="199" t="s">
        <v>16</v>
      </c>
      <c r="AE12" s="199" t="s">
        <v>17</v>
      </c>
      <c r="AF12" s="199" t="s">
        <v>18</v>
      </c>
    </row>
    <row r="13" spans="1:32" s="10" customFormat="1" ht="69.599999999999994" customHeight="1" x14ac:dyDescent="0.3">
      <c r="A13" s="387" t="s">
        <v>182</v>
      </c>
      <c r="B13" s="398" t="s">
        <v>185</v>
      </c>
      <c r="C13" s="396" t="s">
        <v>198</v>
      </c>
      <c r="D13" s="396" t="s">
        <v>75</v>
      </c>
      <c r="E13" s="401" t="s">
        <v>35</v>
      </c>
      <c r="F13" s="401">
        <v>1</v>
      </c>
      <c r="G13" s="401" t="s">
        <v>9</v>
      </c>
      <c r="H13" s="401">
        <v>10</v>
      </c>
      <c r="I13" s="397" t="s">
        <v>111</v>
      </c>
      <c r="J13" s="396" t="s">
        <v>194</v>
      </c>
      <c r="K13" s="396" t="s">
        <v>190</v>
      </c>
      <c r="L13" s="396" t="s">
        <v>39</v>
      </c>
      <c r="M13" s="396" t="s">
        <v>191</v>
      </c>
      <c r="N13" s="396" t="s">
        <v>41</v>
      </c>
      <c r="O13" s="396">
        <v>2.5</v>
      </c>
      <c r="P13" s="406" t="s">
        <v>116</v>
      </c>
      <c r="Q13" s="178" t="s">
        <v>421</v>
      </c>
      <c r="R13" s="179" t="s">
        <v>193</v>
      </c>
      <c r="S13" s="155" t="s">
        <v>433</v>
      </c>
      <c r="U13" s="185" t="s">
        <v>422</v>
      </c>
      <c r="W13" s="148">
        <f>7/16</f>
        <v>0.4375</v>
      </c>
      <c r="AB13" s="403" t="s">
        <v>114</v>
      </c>
      <c r="AC13" s="403" t="s">
        <v>15</v>
      </c>
      <c r="AD13" s="403" t="s">
        <v>139</v>
      </c>
      <c r="AE13" s="403">
        <v>1.25</v>
      </c>
      <c r="AF13" s="406" t="s">
        <v>116</v>
      </c>
    </row>
    <row r="14" spans="1:32" s="10" customFormat="1" ht="60.6" customHeight="1" x14ac:dyDescent="0.3">
      <c r="A14" s="393"/>
      <c r="B14" s="399"/>
      <c r="C14" s="396"/>
      <c r="D14" s="396"/>
      <c r="E14" s="401"/>
      <c r="F14" s="401"/>
      <c r="G14" s="401"/>
      <c r="H14" s="401"/>
      <c r="I14" s="397"/>
      <c r="J14" s="396"/>
      <c r="K14" s="396"/>
      <c r="L14" s="396"/>
      <c r="M14" s="396"/>
      <c r="N14" s="396"/>
      <c r="O14" s="396"/>
      <c r="P14" s="406"/>
      <c r="Q14" s="178" t="s">
        <v>201</v>
      </c>
      <c r="R14" s="179" t="s">
        <v>193</v>
      </c>
      <c r="S14" s="155" t="s">
        <v>433</v>
      </c>
      <c r="U14" s="185" t="s">
        <v>422</v>
      </c>
      <c r="W14" s="185" t="s">
        <v>584</v>
      </c>
      <c r="AB14" s="403"/>
      <c r="AC14" s="403"/>
      <c r="AD14" s="403"/>
      <c r="AE14" s="403"/>
      <c r="AF14" s="406"/>
    </row>
    <row r="15" spans="1:32" s="10" customFormat="1" ht="62.4" customHeight="1" x14ac:dyDescent="0.3">
      <c r="A15" s="393"/>
      <c r="B15" s="399"/>
      <c r="C15" s="396"/>
      <c r="D15" s="396"/>
      <c r="E15" s="401"/>
      <c r="F15" s="401"/>
      <c r="G15" s="401"/>
      <c r="H15" s="401"/>
      <c r="I15" s="397"/>
      <c r="J15" s="396"/>
      <c r="K15" s="396"/>
      <c r="L15" s="396"/>
      <c r="M15" s="396"/>
      <c r="N15" s="396"/>
      <c r="O15" s="396"/>
      <c r="P15" s="406"/>
      <c r="Q15" s="178" t="s">
        <v>627</v>
      </c>
      <c r="R15" s="179" t="s">
        <v>193</v>
      </c>
      <c r="S15" s="159" t="s">
        <v>202</v>
      </c>
      <c r="U15" s="225" t="s">
        <v>422</v>
      </c>
      <c r="X15" s="185" t="s">
        <v>570</v>
      </c>
      <c r="AB15" s="403"/>
      <c r="AC15" s="403"/>
      <c r="AD15" s="403"/>
      <c r="AE15" s="403"/>
      <c r="AF15" s="406"/>
    </row>
    <row r="16" spans="1:32" s="10" customFormat="1" ht="58.2" customHeight="1" x14ac:dyDescent="0.3">
      <c r="A16" s="393"/>
      <c r="B16" s="398" t="s">
        <v>186</v>
      </c>
      <c r="C16" s="396" t="s">
        <v>227</v>
      </c>
      <c r="D16" s="396" t="s">
        <v>75</v>
      </c>
      <c r="E16" s="401" t="s">
        <v>27</v>
      </c>
      <c r="F16" s="401">
        <v>2</v>
      </c>
      <c r="G16" s="401" t="s">
        <v>9</v>
      </c>
      <c r="H16" s="401">
        <v>10</v>
      </c>
      <c r="I16" s="405" t="s">
        <v>28</v>
      </c>
      <c r="J16" s="396" t="s">
        <v>199</v>
      </c>
      <c r="K16" s="396" t="s">
        <v>78</v>
      </c>
      <c r="L16" s="396" t="s">
        <v>39</v>
      </c>
      <c r="M16" s="396" t="s">
        <v>191</v>
      </c>
      <c r="N16" s="396" t="s">
        <v>41</v>
      </c>
      <c r="O16" s="396">
        <v>5</v>
      </c>
      <c r="P16" s="397" t="s">
        <v>31</v>
      </c>
      <c r="Q16" s="178" t="s">
        <v>203</v>
      </c>
      <c r="R16" s="179" t="s">
        <v>193</v>
      </c>
      <c r="S16" s="155" t="s">
        <v>434</v>
      </c>
      <c r="U16" s="185" t="s">
        <v>422</v>
      </c>
      <c r="W16" s="185" t="s">
        <v>423</v>
      </c>
      <c r="AB16" s="403" t="s">
        <v>666</v>
      </c>
      <c r="AC16" s="403" t="s">
        <v>667</v>
      </c>
      <c r="AD16" s="403" t="s">
        <v>41</v>
      </c>
      <c r="AE16" s="403">
        <f>4/5</f>
        <v>0.8</v>
      </c>
      <c r="AF16" s="406" t="s">
        <v>116</v>
      </c>
    </row>
    <row r="17" spans="1:32" s="10" customFormat="1" ht="52.8" customHeight="1" x14ac:dyDescent="0.3">
      <c r="A17" s="393"/>
      <c r="B17" s="399"/>
      <c r="C17" s="396"/>
      <c r="D17" s="396"/>
      <c r="E17" s="401"/>
      <c r="F17" s="401"/>
      <c r="G17" s="401"/>
      <c r="H17" s="401"/>
      <c r="I17" s="405"/>
      <c r="J17" s="396"/>
      <c r="K17" s="396"/>
      <c r="L17" s="396"/>
      <c r="M17" s="396"/>
      <c r="N17" s="396"/>
      <c r="O17" s="396"/>
      <c r="P17" s="397"/>
      <c r="Q17" s="178" t="s">
        <v>665</v>
      </c>
      <c r="R17" s="179" t="s">
        <v>193</v>
      </c>
      <c r="S17" s="156" t="s">
        <v>611</v>
      </c>
      <c r="U17" s="253" t="s">
        <v>422</v>
      </c>
      <c r="X17" s="51"/>
      <c r="AB17" s="403"/>
      <c r="AC17" s="403"/>
      <c r="AD17" s="403"/>
      <c r="AE17" s="403"/>
      <c r="AF17" s="406"/>
    </row>
    <row r="18" spans="1:32" s="10" customFormat="1" ht="57.6" x14ac:dyDescent="0.3">
      <c r="A18" s="393"/>
      <c r="B18" s="400"/>
      <c r="C18" s="396"/>
      <c r="D18" s="396"/>
      <c r="E18" s="401"/>
      <c r="F18" s="401"/>
      <c r="G18" s="401"/>
      <c r="H18" s="401"/>
      <c r="I18" s="405"/>
      <c r="J18" s="396"/>
      <c r="K18" s="396"/>
      <c r="L18" s="396"/>
      <c r="M18" s="396"/>
      <c r="N18" s="396"/>
      <c r="O18" s="396"/>
      <c r="P18" s="397"/>
      <c r="Q18" s="178" t="s">
        <v>204</v>
      </c>
      <c r="R18" s="179" t="s">
        <v>193</v>
      </c>
      <c r="S18" s="155" t="s">
        <v>434</v>
      </c>
      <c r="U18" s="185" t="s">
        <v>473</v>
      </c>
      <c r="AB18" s="403"/>
      <c r="AC18" s="403"/>
      <c r="AD18" s="403"/>
      <c r="AE18" s="403"/>
      <c r="AF18" s="406"/>
    </row>
    <row r="19" spans="1:32" s="10" customFormat="1" ht="43.2" x14ac:dyDescent="0.3">
      <c r="A19" s="393"/>
      <c r="B19" s="398" t="s">
        <v>187</v>
      </c>
      <c r="C19" s="396" t="s">
        <v>195</v>
      </c>
      <c r="D19" s="396" t="s">
        <v>75</v>
      </c>
      <c r="E19" s="401" t="s">
        <v>35</v>
      </c>
      <c r="F19" s="401">
        <v>1</v>
      </c>
      <c r="G19" s="401" t="s">
        <v>9</v>
      </c>
      <c r="H19" s="401">
        <v>10</v>
      </c>
      <c r="I19" s="397" t="s">
        <v>111</v>
      </c>
      <c r="J19" s="396" t="s">
        <v>275</v>
      </c>
      <c r="K19" s="396" t="s">
        <v>190</v>
      </c>
      <c r="L19" s="396" t="s">
        <v>114</v>
      </c>
      <c r="M19" s="396" t="s">
        <v>15</v>
      </c>
      <c r="N19" s="396" t="s">
        <v>139</v>
      </c>
      <c r="O19" s="396">
        <v>5</v>
      </c>
      <c r="P19" s="397" t="s">
        <v>31</v>
      </c>
      <c r="Q19" s="178" t="s">
        <v>276</v>
      </c>
      <c r="R19" s="179" t="s">
        <v>193</v>
      </c>
      <c r="S19" s="159" t="s">
        <v>541</v>
      </c>
      <c r="U19" s="185" t="s">
        <v>422</v>
      </c>
      <c r="X19" s="185" t="s">
        <v>566</v>
      </c>
      <c r="AB19" s="403" t="s">
        <v>114</v>
      </c>
      <c r="AC19" s="408" t="s">
        <v>191</v>
      </c>
      <c r="AD19" s="408" t="s">
        <v>41</v>
      </c>
      <c r="AE19" s="408">
        <v>1.25</v>
      </c>
      <c r="AF19" s="411" t="s">
        <v>116</v>
      </c>
    </row>
    <row r="20" spans="1:32" s="10" customFormat="1" ht="86.4" x14ac:dyDescent="0.3">
      <c r="A20" s="393"/>
      <c r="B20" s="399"/>
      <c r="C20" s="396"/>
      <c r="D20" s="396"/>
      <c r="E20" s="401"/>
      <c r="F20" s="401"/>
      <c r="G20" s="401"/>
      <c r="H20" s="401"/>
      <c r="I20" s="397"/>
      <c r="J20" s="396"/>
      <c r="K20" s="396"/>
      <c r="L20" s="396"/>
      <c r="M20" s="396"/>
      <c r="N20" s="396"/>
      <c r="O20" s="396"/>
      <c r="P20" s="397"/>
      <c r="Q20" s="178" t="s">
        <v>277</v>
      </c>
      <c r="R20" s="179" t="s">
        <v>193</v>
      </c>
      <c r="S20" s="155" t="s">
        <v>279</v>
      </c>
      <c r="U20" s="185" t="s">
        <v>422</v>
      </c>
      <c r="X20" s="185" t="s">
        <v>568</v>
      </c>
      <c r="AB20" s="403"/>
      <c r="AC20" s="409"/>
      <c r="AD20" s="409"/>
      <c r="AE20" s="409"/>
      <c r="AF20" s="412"/>
    </row>
    <row r="21" spans="1:32" s="10" customFormat="1" ht="43.2" x14ac:dyDescent="0.3">
      <c r="A21" s="393"/>
      <c r="B21" s="399"/>
      <c r="C21" s="396"/>
      <c r="D21" s="396"/>
      <c r="E21" s="401"/>
      <c r="F21" s="401"/>
      <c r="G21" s="401"/>
      <c r="H21" s="401"/>
      <c r="I21" s="397"/>
      <c r="J21" s="396"/>
      <c r="K21" s="396"/>
      <c r="L21" s="396"/>
      <c r="M21" s="396"/>
      <c r="N21" s="396"/>
      <c r="O21" s="396"/>
      <c r="P21" s="397"/>
      <c r="Q21" s="178" t="s">
        <v>278</v>
      </c>
      <c r="R21" s="179" t="s">
        <v>193</v>
      </c>
      <c r="S21" s="157" t="s">
        <v>435</v>
      </c>
      <c r="U21" s="185" t="s">
        <v>565</v>
      </c>
      <c r="X21" s="185" t="s">
        <v>567</v>
      </c>
      <c r="AB21" s="403"/>
      <c r="AC21" s="410"/>
      <c r="AD21" s="410"/>
      <c r="AE21" s="410"/>
      <c r="AF21" s="413"/>
    </row>
    <row r="22" spans="1:32" s="10" customFormat="1" ht="43.2" x14ac:dyDescent="0.3">
      <c r="A22" s="393"/>
      <c r="B22" s="399"/>
      <c r="C22" s="396" t="s">
        <v>280</v>
      </c>
      <c r="D22" s="396" t="s">
        <v>75</v>
      </c>
      <c r="E22" s="401" t="s">
        <v>35</v>
      </c>
      <c r="F22" s="401">
        <v>1</v>
      </c>
      <c r="G22" s="401" t="s">
        <v>9</v>
      </c>
      <c r="H22" s="401">
        <v>10</v>
      </c>
      <c r="I22" s="397" t="s">
        <v>111</v>
      </c>
      <c r="J22" s="396" t="s">
        <v>281</v>
      </c>
      <c r="K22" s="396" t="s">
        <v>190</v>
      </c>
      <c r="L22" s="396" t="s">
        <v>114</v>
      </c>
      <c r="M22" s="396" t="s">
        <v>15</v>
      </c>
      <c r="N22" s="396" t="s">
        <v>139</v>
      </c>
      <c r="O22" s="401">
        <v>5</v>
      </c>
      <c r="P22" s="397" t="s">
        <v>31</v>
      </c>
      <c r="Q22" s="178" t="s">
        <v>282</v>
      </c>
      <c r="R22" s="179" t="s">
        <v>193</v>
      </c>
      <c r="S22" s="155" t="s">
        <v>574</v>
      </c>
      <c r="U22" s="211" t="s">
        <v>565</v>
      </c>
      <c r="AB22" s="408" t="s">
        <v>114</v>
      </c>
      <c r="AC22" s="408" t="s">
        <v>191</v>
      </c>
      <c r="AD22" s="408" t="s">
        <v>41</v>
      </c>
      <c r="AE22" s="408">
        <v>1.25</v>
      </c>
      <c r="AF22" s="411" t="s">
        <v>116</v>
      </c>
    </row>
    <row r="23" spans="1:32" s="10" customFormat="1" ht="43.2" x14ac:dyDescent="0.3">
      <c r="A23" s="393"/>
      <c r="B23" s="399"/>
      <c r="C23" s="396"/>
      <c r="D23" s="396"/>
      <c r="E23" s="401"/>
      <c r="F23" s="401"/>
      <c r="G23" s="401"/>
      <c r="H23" s="401"/>
      <c r="I23" s="397"/>
      <c r="J23" s="396"/>
      <c r="K23" s="396"/>
      <c r="L23" s="396"/>
      <c r="M23" s="396"/>
      <c r="N23" s="396"/>
      <c r="O23" s="401"/>
      <c r="P23" s="397"/>
      <c r="Q23" s="178" t="s">
        <v>283</v>
      </c>
      <c r="R23" s="179" t="s">
        <v>193</v>
      </c>
      <c r="S23" s="155" t="s">
        <v>569</v>
      </c>
      <c r="U23" s="227" t="s">
        <v>565</v>
      </c>
      <c r="AB23" s="410"/>
      <c r="AC23" s="410"/>
      <c r="AD23" s="410"/>
      <c r="AE23" s="410"/>
      <c r="AF23" s="413"/>
    </row>
    <row r="24" spans="1:32" ht="57.6" x14ac:dyDescent="0.3">
      <c r="A24" s="393"/>
      <c r="B24" s="387" t="s">
        <v>188</v>
      </c>
      <c r="C24" s="396" t="s">
        <v>196</v>
      </c>
      <c r="D24" s="396" t="s">
        <v>75</v>
      </c>
      <c r="E24" s="401" t="s">
        <v>27</v>
      </c>
      <c r="F24" s="401">
        <v>2</v>
      </c>
      <c r="G24" s="401" t="s">
        <v>9</v>
      </c>
      <c r="H24" s="401">
        <v>10</v>
      </c>
      <c r="I24" s="405" t="s">
        <v>28</v>
      </c>
      <c r="J24" s="396" t="s">
        <v>284</v>
      </c>
      <c r="K24" s="396" t="s">
        <v>78</v>
      </c>
      <c r="L24" s="396" t="s">
        <v>39</v>
      </c>
      <c r="M24" s="396" t="s">
        <v>191</v>
      </c>
      <c r="N24" s="396" t="s">
        <v>41</v>
      </c>
      <c r="O24" s="396">
        <v>5</v>
      </c>
      <c r="P24" s="397" t="s">
        <v>31</v>
      </c>
      <c r="Q24" s="178" t="s">
        <v>285</v>
      </c>
      <c r="R24" s="179" t="s">
        <v>193</v>
      </c>
      <c r="S24" s="155" t="s">
        <v>433</v>
      </c>
      <c r="U24" s="185" t="s">
        <v>424</v>
      </c>
      <c r="AB24" s="408" t="s">
        <v>39</v>
      </c>
      <c r="AC24" s="408" t="s">
        <v>191</v>
      </c>
      <c r="AD24" s="408" t="s">
        <v>41</v>
      </c>
      <c r="AE24" s="408">
        <v>1.25</v>
      </c>
      <c r="AF24" s="411" t="s">
        <v>116</v>
      </c>
    </row>
    <row r="25" spans="1:32" ht="72" x14ac:dyDescent="0.3">
      <c r="A25" s="393"/>
      <c r="B25" s="393"/>
      <c r="C25" s="396"/>
      <c r="D25" s="396"/>
      <c r="E25" s="401"/>
      <c r="F25" s="401"/>
      <c r="G25" s="401"/>
      <c r="H25" s="401"/>
      <c r="I25" s="405"/>
      <c r="J25" s="396"/>
      <c r="K25" s="396"/>
      <c r="L25" s="396"/>
      <c r="M25" s="396"/>
      <c r="N25" s="396"/>
      <c r="O25" s="396"/>
      <c r="P25" s="397"/>
      <c r="Q25" s="178" t="s">
        <v>286</v>
      </c>
      <c r="R25" s="179" t="s">
        <v>193</v>
      </c>
      <c r="S25" s="155" t="s">
        <v>573</v>
      </c>
      <c r="U25" s="185" t="s">
        <v>424</v>
      </c>
      <c r="W25" s="111" t="s">
        <v>571</v>
      </c>
      <c r="X25" s="111" t="s">
        <v>572</v>
      </c>
      <c r="AB25" s="410"/>
      <c r="AC25" s="410"/>
      <c r="AD25" s="410"/>
      <c r="AE25" s="410"/>
      <c r="AF25" s="413"/>
    </row>
    <row r="26" spans="1:32" ht="61.8" customHeight="1" x14ac:dyDescent="0.3">
      <c r="A26" s="393"/>
      <c r="B26" s="393"/>
      <c r="C26" s="387" t="s">
        <v>624</v>
      </c>
      <c r="D26" s="387" t="s">
        <v>75</v>
      </c>
      <c r="E26" s="391" t="s">
        <v>35</v>
      </c>
      <c r="F26" s="391">
        <v>1</v>
      </c>
      <c r="G26" s="391" t="s">
        <v>9</v>
      </c>
      <c r="H26" s="391">
        <v>10</v>
      </c>
      <c r="I26" s="389" t="s">
        <v>111</v>
      </c>
      <c r="J26" s="387" t="s">
        <v>618</v>
      </c>
      <c r="K26" s="387" t="s">
        <v>190</v>
      </c>
      <c r="L26" s="387" t="s">
        <v>114</v>
      </c>
      <c r="M26" s="387" t="s">
        <v>15</v>
      </c>
      <c r="N26" s="387" t="s">
        <v>139</v>
      </c>
      <c r="O26" s="387">
        <f>10/2</f>
        <v>5</v>
      </c>
      <c r="P26" s="389" t="s">
        <v>31</v>
      </c>
      <c r="Q26" s="219" t="s">
        <v>620</v>
      </c>
      <c r="R26" s="220" t="s">
        <v>193</v>
      </c>
      <c r="S26" s="156">
        <v>44226</v>
      </c>
      <c r="U26" s="221" t="s">
        <v>422</v>
      </c>
      <c r="W26" s="111"/>
      <c r="X26" s="111"/>
      <c r="AB26" s="414" t="s">
        <v>114</v>
      </c>
      <c r="AC26" s="414" t="s">
        <v>191</v>
      </c>
      <c r="AD26" s="414" t="s">
        <v>41</v>
      </c>
      <c r="AE26" s="414">
        <f>5/5</f>
        <v>1</v>
      </c>
      <c r="AF26" s="404" t="s">
        <v>116</v>
      </c>
    </row>
    <row r="27" spans="1:32" ht="61.8" customHeight="1" x14ac:dyDescent="0.3">
      <c r="A27" s="393"/>
      <c r="B27" s="388"/>
      <c r="C27" s="388"/>
      <c r="D27" s="388"/>
      <c r="E27" s="392"/>
      <c r="F27" s="392"/>
      <c r="G27" s="392"/>
      <c r="H27" s="392"/>
      <c r="I27" s="390"/>
      <c r="J27" s="388"/>
      <c r="K27" s="388"/>
      <c r="L27" s="388"/>
      <c r="M27" s="388"/>
      <c r="N27" s="388"/>
      <c r="O27" s="388"/>
      <c r="P27" s="390"/>
      <c r="Q27" s="219" t="s">
        <v>619</v>
      </c>
      <c r="R27" s="220" t="s">
        <v>193</v>
      </c>
      <c r="S27" s="156">
        <v>44316</v>
      </c>
      <c r="U27" s="232" t="s">
        <v>422</v>
      </c>
      <c r="W27" s="111"/>
      <c r="X27" s="111"/>
      <c r="AB27" s="414"/>
      <c r="AC27" s="414"/>
      <c r="AD27" s="414"/>
      <c r="AE27" s="414"/>
      <c r="AF27" s="404"/>
    </row>
    <row r="28" spans="1:32" ht="86.4" x14ac:dyDescent="0.3">
      <c r="A28" s="393"/>
      <c r="B28" s="398" t="s">
        <v>189</v>
      </c>
      <c r="C28" s="396" t="s">
        <v>197</v>
      </c>
      <c r="D28" s="396" t="s">
        <v>75</v>
      </c>
      <c r="E28" s="401" t="s">
        <v>7</v>
      </c>
      <c r="F28" s="401">
        <v>3</v>
      </c>
      <c r="G28" s="401" t="s">
        <v>9</v>
      </c>
      <c r="H28" s="401">
        <v>10</v>
      </c>
      <c r="I28" s="402" t="s">
        <v>11</v>
      </c>
      <c r="J28" s="396" t="s">
        <v>274</v>
      </c>
      <c r="K28" s="396" t="s">
        <v>78</v>
      </c>
      <c r="L28" s="396" t="s">
        <v>39</v>
      </c>
      <c r="M28" s="396" t="s">
        <v>191</v>
      </c>
      <c r="N28" s="396" t="s">
        <v>41</v>
      </c>
      <c r="O28" s="396">
        <v>7.5</v>
      </c>
      <c r="P28" s="397" t="s">
        <v>31</v>
      </c>
      <c r="Q28" s="178" t="s">
        <v>287</v>
      </c>
      <c r="R28" s="179" t="s">
        <v>193</v>
      </c>
      <c r="S28" s="156" t="s">
        <v>436</v>
      </c>
      <c r="U28" s="119" t="s">
        <v>730</v>
      </c>
      <c r="AB28" s="403" t="s">
        <v>114</v>
      </c>
      <c r="AC28" s="403" t="s">
        <v>191</v>
      </c>
      <c r="AD28" s="403" t="s">
        <v>41</v>
      </c>
      <c r="AE28" s="403">
        <f>7.5/4</f>
        <v>1.875</v>
      </c>
      <c r="AF28" s="404" t="s">
        <v>116</v>
      </c>
    </row>
    <row r="29" spans="1:32" ht="54" customHeight="1" x14ac:dyDescent="0.3">
      <c r="A29" s="393"/>
      <c r="B29" s="399"/>
      <c r="C29" s="396"/>
      <c r="D29" s="396"/>
      <c r="E29" s="401"/>
      <c r="F29" s="401"/>
      <c r="G29" s="401"/>
      <c r="H29" s="401"/>
      <c r="I29" s="402"/>
      <c r="J29" s="396"/>
      <c r="K29" s="396"/>
      <c r="L29" s="396"/>
      <c r="M29" s="396"/>
      <c r="N29" s="396"/>
      <c r="O29" s="396"/>
      <c r="P29" s="397"/>
      <c r="Q29" s="178" t="s">
        <v>612</v>
      </c>
      <c r="R29" s="179" t="s">
        <v>193</v>
      </c>
      <c r="S29" s="160" t="s">
        <v>569</v>
      </c>
      <c r="U29" s="212" t="s">
        <v>422</v>
      </c>
      <c r="W29" s="111"/>
      <c r="X29" s="194" t="s">
        <v>613</v>
      </c>
      <c r="AB29" s="403"/>
      <c r="AC29" s="403"/>
      <c r="AD29" s="403"/>
      <c r="AE29" s="403"/>
      <c r="AF29" s="404"/>
    </row>
    <row r="30" spans="1:32" ht="54" customHeight="1" x14ac:dyDescent="0.3">
      <c r="A30" s="393"/>
      <c r="B30" s="400"/>
      <c r="C30" s="396"/>
      <c r="D30" s="396"/>
      <c r="E30" s="401"/>
      <c r="F30" s="401"/>
      <c r="G30" s="401"/>
      <c r="H30" s="401"/>
      <c r="I30" s="402"/>
      <c r="J30" s="396"/>
      <c r="K30" s="396"/>
      <c r="L30" s="396"/>
      <c r="M30" s="396"/>
      <c r="N30" s="396"/>
      <c r="O30" s="396"/>
      <c r="P30" s="397"/>
      <c r="Q30" s="178" t="s">
        <v>288</v>
      </c>
      <c r="R30" s="179" t="s">
        <v>193</v>
      </c>
      <c r="S30" s="156" t="s">
        <v>436</v>
      </c>
      <c r="U30" s="185" t="s">
        <v>422</v>
      </c>
      <c r="AB30" s="403"/>
      <c r="AC30" s="403"/>
      <c r="AD30" s="403"/>
      <c r="AE30" s="403"/>
      <c r="AF30" s="404"/>
    </row>
    <row r="31" spans="1:32" x14ac:dyDescent="0.3">
      <c r="A31" s="115"/>
      <c r="B31" s="115"/>
      <c r="C31" s="115"/>
      <c r="D31" s="115"/>
      <c r="E31" s="115"/>
      <c r="F31" s="115"/>
      <c r="G31" s="115"/>
      <c r="H31" s="115"/>
      <c r="I31" s="115"/>
      <c r="J31" s="115"/>
      <c r="K31" s="115"/>
      <c r="L31" s="115"/>
      <c r="M31" s="115"/>
      <c r="N31" s="115"/>
      <c r="O31" s="115"/>
      <c r="P31" s="115"/>
      <c r="Q31" s="115"/>
      <c r="R31" s="115"/>
      <c r="S31" s="115"/>
      <c r="T31" s="115"/>
      <c r="U31" s="116"/>
    </row>
    <row r="32" spans="1:32" ht="72" x14ac:dyDescent="0.3">
      <c r="A32" s="185" t="s">
        <v>184</v>
      </c>
      <c r="B32" s="58" t="s">
        <v>228</v>
      </c>
      <c r="C32" s="178" t="s">
        <v>229</v>
      </c>
      <c r="D32" s="178" t="s">
        <v>168</v>
      </c>
      <c r="E32" s="179" t="s">
        <v>7</v>
      </c>
      <c r="F32" s="179">
        <v>3</v>
      </c>
      <c r="G32" s="179" t="s">
        <v>9</v>
      </c>
      <c r="H32" s="179">
        <v>10</v>
      </c>
      <c r="I32" s="180" t="s">
        <v>11</v>
      </c>
      <c r="J32" s="178" t="s">
        <v>230</v>
      </c>
      <c r="K32" s="178" t="s">
        <v>231</v>
      </c>
      <c r="L32" s="179" t="s">
        <v>39</v>
      </c>
      <c r="M32" s="179" t="s">
        <v>115</v>
      </c>
      <c r="N32" s="179" t="s">
        <v>41</v>
      </c>
      <c r="O32" s="179">
        <v>7.5</v>
      </c>
      <c r="P32" s="187" t="s">
        <v>31</v>
      </c>
      <c r="Q32" s="178" t="s">
        <v>596</v>
      </c>
      <c r="R32" s="178" t="s">
        <v>232</v>
      </c>
      <c r="S32" s="195" t="s">
        <v>435</v>
      </c>
      <c r="U32" s="201" t="s">
        <v>422</v>
      </c>
      <c r="W32" s="148">
        <f>0/1</f>
        <v>0</v>
      </c>
      <c r="AB32" s="202" t="s">
        <v>39</v>
      </c>
      <c r="AC32" s="202" t="s">
        <v>191</v>
      </c>
      <c r="AD32" s="202" t="s">
        <v>41</v>
      </c>
      <c r="AE32" s="202">
        <v>1.25</v>
      </c>
      <c r="AF32" s="200" t="s">
        <v>116</v>
      </c>
    </row>
    <row r="33" spans="1:32" x14ac:dyDescent="0.3">
      <c r="A33" s="394"/>
      <c r="B33" s="394"/>
      <c r="C33" s="394"/>
      <c r="D33" s="394"/>
      <c r="E33" s="394"/>
      <c r="F33" s="394"/>
      <c r="G33" s="394"/>
      <c r="H33" s="394"/>
      <c r="I33" s="394"/>
      <c r="J33" s="394"/>
      <c r="K33" s="394"/>
      <c r="L33" s="394"/>
      <c r="M33" s="394"/>
      <c r="N33" s="394"/>
      <c r="O33" s="394"/>
      <c r="P33" s="394"/>
      <c r="Q33" s="394"/>
      <c r="R33" s="394"/>
      <c r="S33" s="394"/>
      <c r="U33" s="108"/>
      <c r="W33" s="108"/>
    </row>
    <row r="34" spans="1:32" ht="72" x14ac:dyDescent="0.3">
      <c r="A34" s="185" t="s">
        <v>72</v>
      </c>
      <c r="B34" s="178" t="s">
        <v>73</v>
      </c>
      <c r="C34" s="178" t="s">
        <v>74</v>
      </c>
      <c r="D34" s="178" t="s">
        <v>75</v>
      </c>
      <c r="E34" s="179" t="s">
        <v>7</v>
      </c>
      <c r="F34" s="179">
        <v>3</v>
      </c>
      <c r="G34" s="179" t="s">
        <v>76</v>
      </c>
      <c r="H34" s="179">
        <v>5</v>
      </c>
      <c r="I34" s="180" t="s">
        <v>11</v>
      </c>
      <c r="J34" s="224" t="s">
        <v>77</v>
      </c>
      <c r="K34" s="224" t="s">
        <v>78</v>
      </c>
      <c r="L34" s="179" t="s">
        <v>39</v>
      </c>
      <c r="M34" s="179" t="s">
        <v>47</v>
      </c>
      <c r="N34" s="179" t="s">
        <v>48</v>
      </c>
      <c r="O34" s="189">
        <v>10</v>
      </c>
      <c r="P34" s="186" t="s">
        <v>9</v>
      </c>
      <c r="Q34" s="178" t="s">
        <v>104</v>
      </c>
      <c r="R34" s="178" t="s">
        <v>105</v>
      </c>
      <c r="S34" s="159" t="s">
        <v>106</v>
      </c>
      <c r="T34" s="10"/>
      <c r="U34" s="201" t="s">
        <v>422</v>
      </c>
      <c r="V34" s="10"/>
      <c r="W34" s="188"/>
      <c r="X34" s="10"/>
      <c r="Y34" s="152">
        <v>0</v>
      </c>
      <c r="Z34" s="10"/>
      <c r="AA34" s="10"/>
      <c r="AB34" s="202" t="s">
        <v>39</v>
      </c>
      <c r="AC34" s="202" t="s">
        <v>191</v>
      </c>
      <c r="AD34" s="202" t="s">
        <v>41</v>
      </c>
      <c r="AE34" s="202">
        <v>2.5</v>
      </c>
      <c r="AF34" s="200" t="s">
        <v>116</v>
      </c>
    </row>
    <row r="36" spans="1:32" x14ac:dyDescent="0.3">
      <c r="W36" s="153"/>
      <c r="AF36" s="14">
        <v>9</v>
      </c>
    </row>
    <row r="38" spans="1:32" x14ac:dyDescent="0.3">
      <c r="W38" s="153"/>
    </row>
  </sheetData>
  <mergeCells count="154">
    <mergeCell ref="AB26:AB27"/>
    <mergeCell ref="AC26:AC27"/>
    <mergeCell ref="AD26:AD27"/>
    <mergeCell ref="AE26:AE27"/>
    <mergeCell ref="AF26:AF27"/>
    <mergeCell ref="AB16:AB18"/>
    <mergeCell ref="AC16:AC18"/>
    <mergeCell ref="AD16:AD18"/>
    <mergeCell ref="AE16:AE18"/>
    <mergeCell ref="AF16:AF18"/>
    <mergeCell ref="AD9:AF9"/>
    <mergeCell ref="AB11:AD11"/>
    <mergeCell ref="AE11:AF11"/>
    <mergeCell ref="AB19:AB21"/>
    <mergeCell ref="AC19:AC21"/>
    <mergeCell ref="AD19:AD21"/>
    <mergeCell ref="AE19:AE21"/>
    <mergeCell ref="AF19:AF21"/>
    <mergeCell ref="AB24:AB25"/>
    <mergeCell ref="AC24:AC25"/>
    <mergeCell ref="AD24:AD25"/>
    <mergeCell ref="AE24:AE25"/>
    <mergeCell ref="AF24:AF25"/>
    <mergeCell ref="AB13:AB15"/>
    <mergeCell ref="AC13:AC15"/>
    <mergeCell ref="AD13:AD15"/>
    <mergeCell ref="AE13:AE15"/>
    <mergeCell ref="AF13:AF15"/>
    <mergeCell ref="AB22:AB23"/>
    <mergeCell ref="AC22:AC23"/>
    <mergeCell ref="AD22:AD23"/>
    <mergeCell ref="AE22:AE23"/>
    <mergeCell ref="AF22:AF23"/>
    <mergeCell ref="A7:R7"/>
    <mergeCell ref="A11:A12"/>
    <mergeCell ref="B11:B12"/>
    <mergeCell ref="C11:D11"/>
    <mergeCell ref="E11:I11"/>
    <mergeCell ref="J11:K11"/>
    <mergeCell ref="L11:N11"/>
    <mergeCell ref="O11:P11"/>
    <mergeCell ref="Q11:S11"/>
    <mergeCell ref="J16:J18"/>
    <mergeCell ref="K16:K18"/>
    <mergeCell ref="L16:L18"/>
    <mergeCell ref="W11:Y11"/>
    <mergeCell ref="A13:A30"/>
    <mergeCell ref="B13:B15"/>
    <mergeCell ref="C13:C15"/>
    <mergeCell ref="D13:D15"/>
    <mergeCell ref="E13:E15"/>
    <mergeCell ref="F13:F15"/>
    <mergeCell ref="G13:G15"/>
    <mergeCell ref="H13:H15"/>
    <mergeCell ref="O13:O15"/>
    <mergeCell ref="P13:P15"/>
    <mergeCell ref="B16:B18"/>
    <mergeCell ref="C16:C18"/>
    <mergeCell ref="D16:D18"/>
    <mergeCell ref="E16:E18"/>
    <mergeCell ref="F16:F18"/>
    <mergeCell ref="G16:G18"/>
    <mergeCell ref="H16:H18"/>
    <mergeCell ref="I16:I18"/>
    <mergeCell ref="I13:I15"/>
    <mergeCell ref="J13:J15"/>
    <mergeCell ref="B19:B23"/>
    <mergeCell ref="C19:C21"/>
    <mergeCell ref="D19:D21"/>
    <mergeCell ref="E19:E21"/>
    <mergeCell ref="F19:F21"/>
    <mergeCell ref="G19:G21"/>
    <mergeCell ref="H19:H21"/>
    <mergeCell ref="I19:I21"/>
    <mergeCell ref="J19:J21"/>
    <mergeCell ref="E22:E23"/>
    <mergeCell ref="F22:F23"/>
    <mergeCell ref="G22:G23"/>
    <mergeCell ref="H22:H23"/>
    <mergeCell ref="N24:N25"/>
    <mergeCell ref="O24:O25"/>
    <mergeCell ref="N13:N15"/>
    <mergeCell ref="K19:K21"/>
    <mergeCell ref="L19:L21"/>
    <mergeCell ref="M19:M21"/>
    <mergeCell ref="N19:N21"/>
    <mergeCell ref="O19:O21"/>
    <mergeCell ref="P19:P21"/>
    <mergeCell ref="P16:P18"/>
    <mergeCell ref="K13:K15"/>
    <mergeCell ref="L13:L15"/>
    <mergeCell ref="M13:M15"/>
    <mergeCell ref="M24:M25"/>
    <mergeCell ref="AB28:AB30"/>
    <mergeCell ref="AC28:AC30"/>
    <mergeCell ref="AD28:AD30"/>
    <mergeCell ref="AE28:AE30"/>
    <mergeCell ref="AF28:AF30"/>
    <mergeCell ref="P22:P23"/>
    <mergeCell ref="C24:C25"/>
    <mergeCell ref="D24:D25"/>
    <mergeCell ref="E24:E25"/>
    <mergeCell ref="F24:F25"/>
    <mergeCell ref="G24:G25"/>
    <mergeCell ref="H24:H25"/>
    <mergeCell ref="I24:I25"/>
    <mergeCell ref="I22:I23"/>
    <mergeCell ref="J22:J23"/>
    <mergeCell ref="K22:K23"/>
    <mergeCell ref="L22:L23"/>
    <mergeCell ref="M22:M23"/>
    <mergeCell ref="N22:N23"/>
    <mergeCell ref="C22:C23"/>
    <mergeCell ref="D22:D23"/>
    <mergeCell ref="K24:K25"/>
    <mergeCell ref="L24:L25"/>
    <mergeCell ref="P26:P27"/>
    <mergeCell ref="B24:B27"/>
    <mergeCell ref="A33:S33"/>
    <mergeCell ref="B9:C9"/>
    <mergeCell ref="K28:K30"/>
    <mergeCell ref="L28:L30"/>
    <mergeCell ref="M28:M30"/>
    <mergeCell ref="N28:N30"/>
    <mergeCell ref="O28:O30"/>
    <mergeCell ref="P28:P30"/>
    <mergeCell ref="P24:P25"/>
    <mergeCell ref="B28:B30"/>
    <mergeCell ref="C28:C30"/>
    <mergeCell ref="D28:D30"/>
    <mergeCell ref="E28:E30"/>
    <mergeCell ref="F28:F30"/>
    <mergeCell ref="G28:G30"/>
    <mergeCell ref="H28:H30"/>
    <mergeCell ref="I28:I30"/>
    <mergeCell ref="J28:J30"/>
    <mergeCell ref="J24:J25"/>
    <mergeCell ref="M16:M18"/>
    <mergeCell ref="N16:N18"/>
    <mergeCell ref="O16:O18"/>
    <mergeCell ref="O22:O23"/>
    <mergeCell ref="O26:O27"/>
    <mergeCell ref="N26:N27"/>
    <mergeCell ref="M26:M27"/>
    <mergeCell ref="L26:L27"/>
    <mergeCell ref="K26:K27"/>
    <mergeCell ref="J26:J27"/>
    <mergeCell ref="I26:I27"/>
    <mergeCell ref="C26:C27"/>
    <mergeCell ref="D26:D27"/>
    <mergeCell ref="E26:E27"/>
    <mergeCell ref="F26:F27"/>
    <mergeCell ref="G26:G27"/>
    <mergeCell ref="H26:H2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BA48"/>
  <sheetViews>
    <sheetView topLeftCell="V1" zoomScale="70" zoomScaleNormal="70" workbookViewId="0">
      <selection activeCell="AX42" sqref="AX42"/>
    </sheetView>
  </sheetViews>
  <sheetFormatPr baseColWidth="10" defaultRowHeight="14.4" x14ac:dyDescent="0.3"/>
  <cols>
    <col min="1" max="1" width="15.77734375" customWidth="1"/>
    <col min="2" max="2" width="16" customWidth="1"/>
    <col min="3" max="3" width="40.44140625" customWidth="1"/>
    <col min="4" max="4" width="20.6640625" customWidth="1"/>
    <col min="5" max="5" width="11.5546875" customWidth="1"/>
    <col min="6" max="6" width="13.77734375" customWidth="1"/>
    <col min="7" max="7" width="12.44140625" customWidth="1"/>
    <col min="8" max="8" width="13.6640625" customWidth="1"/>
    <col min="9" max="9" width="15.6640625" customWidth="1"/>
    <col min="10" max="10" width="29.6640625" customWidth="1"/>
    <col min="11" max="11" width="16.44140625" customWidth="1"/>
    <col min="12" max="12" width="13.6640625" customWidth="1"/>
    <col min="13" max="13" width="13.5546875" customWidth="1"/>
    <col min="14" max="14" width="14.44140625" customWidth="1"/>
    <col min="15" max="15" width="11.88671875" customWidth="1"/>
    <col min="16" max="16" width="15.44140625" customWidth="1"/>
    <col min="17" max="17" width="41.33203125" customWidth="1"/>
    <col min="18" max="18" width="21.5546875" customWidth="1"/>
    <col min="19" max="19" width="16.21875" customWidth="1"/>
    <col min="20" max="20" width="2.33203125" customWidth="1"/>
    <col min="21" max="21" width="13.21875" style="51" customWidth="1"/>
    <col min="22" max="22" width="1.77734375" customWidth="1"/>
    <col min="23" max="23" width="22.6640625" hidden="1" customWidth="1"/>
    <col min="24" max="24" width="2.109375" hidden="1" customWidth="1"/>
    <col min="25" max="27" width="11.5546875" hidden="1" customWidth="1"/>
    <col min="28" max="28" width="3.109375" hidden="1" customWidth="1"/>
    <col min="29" max="29" width="3.21875" hidden="1" customWidth="1"/>
    <col min="30" max="30" width="32.109375" hidden="1" customWidth="1"/>
    <col min="31" max="31" width="14.5546875" hidden="1" customWidth="1"/>
    <col min="32" max="32" width="16" customWidth="1"/>
    <col min="33" max="33" width="17.5546875" customWidth="1"/>
    <col min="34" max="35" width="11.5546875" customWidth="1"/>
    <col min="36" max="36" width="15.88671875" customWidth="1"/>
    <col min="37" max="37" width="2.5546875" customWidth="1"/>
    <col min="38" max="38" width="36.109375" customWidth="1"/>
    <col min="39" max="39" width="26.6640625" customWidth="1"/>
    <col min="40" max="40" width="20.88671875" customWidth="1"/>
    <col min="41" max="41" width="2.88671875" style="14" customWidth="1"/>
    <col min="42" max="42" width="12" style="14" customWidth="1"/>
    <col min="43" max="43" width="2.6640625" customWidth="1"/>
    <col min="44" max="44" width="13" customWidth="1"/>
    <col min="45" max="45" width="13.21875" customWidth="1"/>
    <col min="48" max="48" width="11.5546875" customWidth="1"/>
    <col min="49" max="49" width="2.21875" style="337" customWidth="1"/>
    <col min="50" max="50" width="15.21875" customWidth="1"/>
    <col min="51" max="51" width="15.109375" customWidth="1"/>
  </cols>
  <sheetData>
    <row r="7" spans="1:53" ht="23.4" x14ac:dyDescent="0.45">
      <c r="A7" s="378" t="s">
        <v>65</v>
      </c>
      <c r="B7" s="378"/>
      <c r="C7" s="378"/>
      <c r="D7" s="378"/>
      <c r="E7" s="378"/>
      <c r="F7" s="378"/>
      <c r="G7" s="378"/>
      <c r="H7" s="378"/>
      <c r="I7" s="378"/>
      <c r="J7" s="378"/>
      <c r="K7" s="378"/>
      <c r="L7" s="378"/>
      <c r="M7" s="378"/>
      <c r="N7" s="378"/>
      <c r="O7" s="378"/>
      <c r="P7" s="378"/>
      <c r="Q7" s="378"/>
      <c r="R7" s="378"/>
      <c r="S7" s="126"/>
    </row>
    <row r="8" spans="1:53" ht="43.2" x14ac:dyDescent="0.3">
      <c r="AD8" s="6" t="s">
        <v>582</v>
      </c>
      <c r="AE8" s="14"/>
      <c r="AF8" s="8"/>
      <c r="AG8" s="241" t="s">
        <v>648</v>
      </c>
      <c r="AH8" s="8"/>
    </row>
    <row r="9" spans="1:53" x14ac:dyDescent="0.3">
      <c r="A9" s="6" t="s">
        <v>66</v>
      </c>
      <c r="B9" s="7" t="s">
        <v>79</v>
      </c>
      <c r="C9" s="8"/>
      <c r="E9" s="6" t="s">
        <v>68</v>
      </c>
      <c r="F9" s="6"/>
      <c r="G9" s="6"/>
      <c r="H9" s="7" t="s">
        <v>80</v>
      </c>
      <c r="I9" s="7"/>
      <c r="J9" s="8"/>
    </row>
    <row r="10" spans="1:53" ht="15.6" x14ac:dyDescent="0.3">
      <c r="AD10" s="452" t="s">
        <v>564</v>
      </c>
      <c r="AE10" s="428"/>
      <c r="AF10" s="428"/>
      <c r="AG10" s="428"/>
      <c r="AH10" s="428"/>
      <c r="AI10" s="428"/>
      <c r="AJ10" s="428"/>
      <c r="AR10" s="428" t="s">
        <v>564</v>
      </c>
      <c r="AS10" s="428"/>
      <c r="AT10" s="428"/>
      <c r="AU10" s="428"/>
      <c r="AV10" s="428"/>
      <c r="AW10" s="338"/>
    </row>
    <row r="11" spans="1:53" s="3" customFormat="1" ht="15.6" x14ac:dyDescent="0.3">
      <c r="A11" s="381" t="s">
        <v>24</v>
      </c>
      <c r="B11" s="381" t="s">
        <v>1</v>
      </c>
      <c r="C11" s="444" t="s">
        <v>56</v>
      </c>
      <c r="D11" s="444"/>
      <c r="E11" s="445" t="s">
        <v>49</v>
      </c>
      <c r="F11" s="445"/>
      <c r="G11" s="445"/>
      <c r="H11" s="445"/>
      <c r="I11" s="445"/>
      <c r="J11" s="443" t="s">
        <v>54</v>
      </c>
      <c r="K11" s="443"/>
      <c r="L11" s="429" t="s">
        <v>50</v>
      </c>
      <c r="M11" s="430"/>
      <c r="N11" s="431"/>
      <c r="O11" s="424" t="s">
        <v>51</v>
      </c>
      <c r="P11" s="424"/>
      <c r="Q11" s="423" t="s">
        <v>58</v>
      </c>
      <c r="R11" s="423"/>
      <c r="S11" s="423"/>
      <c r="U11" s="114" t="s">
        <v>400</v>
      </c>
      <c r="W11" s="135" t="s">
        <v>517</v>
      </c>
      <c r="Y11" s="379" t="s">
        <v>539</v>
      </c>
      <c r="Z11" s="380"/>
      <c r="AA11" s="380"/>
      <c r="AD11" s="443" t="s">
        <v>54</v>
      </c>
      <c r="AE11" s="443"/>
      <c r="AF11" s="429" t="s">
        <v>50</v>
      </c>
      <c r="AG11" s="430"/>
      <c r="AH11" s="431"/>
      <c r="AI11" s="424" t="s">
        <v>51</v>
      </c>
      <c r="AJ11" s="424"/>
      <c r="AL11" s="423" t="s">
        <v>58</v>
      </c>
      <c r="AM11" s="423"/>
      <c r="AN11" s="423"/>
      <c r="AO11" s="305"/>
      <c r="AP11" s="114" t="s">
        <v>400</v>
      </c>
      <c r="AR11" s="429" t="s">
        <v>50</v>
      </c>
      <c r="AS11" s="430"/>
      <c r="AT11" s="431"/>
      <c r="AU11" s="424" t="s">
        <v>51</v>
      </c>
      <c r="AV11" s="424"/>
      <c r="AW11" s="305"/>
      <c r="AX11" s="423" t="s">
        <v>58</v>
      </c>
      <c r="AY11" s="423"/>
      <c r="AZ11" s="423"/>
      <c r="BA11" s="114" t="s">
        <v>400</v>
      </c>
    </row>
    <row r="12" spans="1:53" s="2" customFormat="1" ht="45.6" customHeight="1" x14ac:dyDescent="0.3">
      <c r="A12" s="381"/>
      <c r="B12" s="381"/>
      <c r="C12" s="5" t="s">
        <v>53</v>
      </c>
      <c r="D12" s="5" t="s">
        <v>4</v>
      </c>
      <c r="E12" s="5" t="s">
        <v>5</v>
      </c>
      <c r="F12" s="5" t="s">
        <v>6</v>
      </c>
      <c r="G12" s="5" t="s">
        <v>8</v>
      </c>
      <c r="H12" s="5" t="s">
        <v>6</v>
      </c>
      <c r="I12" s="5" t="s">
        <v>10</v>
      </c>
      <c r="J12" s="5" t="s">
        <v>57</v>
      </c>
      <c r="K12" s="5" t="s">
        <v>55</v>
      </c>
      <c r="L12" s="5" t="s">
        <v>12</v>
      </c>
      <c r="M12" s="5" t="s">
        <v>13</v>
      </c>
      <c r="N12" s="5" t="s">
        <v>16</v>
      </c>
      <c r="O12" s="5" t="s">
        <v>17</v>
      </c>
      <c r="P12" s="5" t="s">
        <v>18</v>
      </c>
      <c r="Q12" s="5" t="s">
        <v>19</v>
      </c>
      <c r="R12" s="5" t="s">
        <v>20</v>
      </c>
      <c r="S12" s="5" t="s">
        <v>21</v>
      </c>
      <c r="U12" s="16" t="s">
        <v>399</v>
      </c>
      <c r="W12" s="16" t="s">
        <v>516</v>
      </c>
      <c r="Y12" s="150" t="s">
        <v>540</v>
      </c>
      <c r="Z12" s="150" t="s">
        <v>540</v>
      </c>
      <c r="AA12" s="150" t="s">
        <v>540</v>
      </c>
      <c r="AD12" s="177" t="s">
        <v>590</v>
      </c>
      <c r="AE12" s="177" t="s">
        <v>55</v>
      </c>
      <c r="AF12" s="177" t="s">
        <v>12</v>
      </c>
      <c r="AG12" s="177" t="s">
        <v>13</v>
      </c>
      <c r="AH12" s="177" t="s">
        <v>16</v>
      </c>
      <c r="AI12" s="177" t="s">
        <v>17</v>
      </c>
      <c r="AJ12" s="177" t="s">
        <v>18</v>
      </c>
      <c r="AL12" s="260" t="s">
        <v>19</v>
      </c>
      <c r="AM12" s="260" t="s">
        <v>20</v>
      </c>
      <c r="AN12" s="260" t="s">
        <v>21</v>
      </c>
      <c r="AO12" s="306"/>
      <c r="AP12" s="16" t="s">
        <v>399</v>
      </c>
      <c r="AR12" s="260" t="s">
        <v>12</v>
      </c>
      <c r="AS12" s="260" t="s">
        <v>13</v>
      </c>
      <c r="AT12" s="260" t="s">
        <v>16</v>
      </c>
      <c r="AU12" s="260" t="s">
        <v>17</v>
      </c>
      <c r="AV12" s="260" t="s">
        <v>18</v>
      </c>
      <c r="AW12" s="306"/>
      <c r="AX12" s="334" t="s">
        <v>19</v>
      </c>
      <c r="AY12" s="334" t="s">
        <v>20</v>
      </c>
      <c r="AZ12" s="334" t="s">
        <v>21</v>
      </c>
      <c r="BA12" s="16" t="s">
        <v>399</v>
      </c>
    </row>
    <row r="13" spans="1:53" s="10" customFormat="1" ht="153" customHeight="1" x14ac:dyDescent="0.3">
      <c r="A13" s="387" t="s">
        <v>87</v>
      </c>
      <c r="B13" s="387" t="s">
        <v>81</v>
      </c>
      <c r="C13" s="37" t="s">
        <v>680</v>
      </c>
      <c r="D13" s="37" t="s">
        <v>82</v>
      </c>
      <c r="E13" s="36" t="s">
        <v>7</v>
      </c>
      <c r="F13" s="36">
        <v>3</v>
      </c>
      <c r="G13" s="36" t="s">
        <v>45</v>
      </c>
      <c r="H13" s="36">
        <v>60</v>
      </c>
      <c r="I13" s="43" t="s">
        <v>83</v>
      </c>
      <c r="J13" s="38" t="s">
        <v>211</v>
      </c>
      <c r="K13" s="38" t="s">
        <v>78</v>
      </c>
      <c r="L13" s="37" t="s">
        <v>84</v>
      </c>
      <c r="M13" s="37" t="s">
        <v>85</v>
      </c>
      <c r="N13" s="37" t="s">
        <v>14</v>
      </c>
      <c r="O13" s="37">
        <v>60</v>
      </c>
      <c r="P13" s="42" t="s">
        <v>405</v>
      </c>
      <c r="Q13" s="17" t="s">
        <v>402</v>
      </c>
      <c r="R13" s="37" t="s">
        <v>350</v>
      </c>
      <c r="S13" s="159" t="s">
        <v>351</v>
      </c>
      <c r="U13" s="110" t="s">
        <v>422</v>
      </c>
      <c r="W13" s="136" t="s">
        <v>518</v>
      </c>
      <c r="Y13" s="148">
        <f>3/3</f>
        <v>1</v>
      </c>
      <c r="Z13" s="147"/>
      <c r="AA13" s="147"/>
      <c r="AD13" s="175" t="s">
        <v>575</v>
      </c>
      <c r="AE13" s="175" t="s">
        <v>576</v>
      </c>
      <c r="AF13" s="179" t="s">
        <v>114</v>
      </c>
      <c r="AG13" s="173" t="s">
        <v>191</v>
      </c>
      <c r="AH13" s="173" t="s">
        <v>41</v>
      </c>
      <c r="AI13" s="173">
        <v>15</v>
      </c>
      <c r="AJ13" s="182" t="s">
        <v>9</v>
      </c>
      <c r="AL13" s="293" t="s">
        <v>677</v>
      </c>
      <c r="AM13" s="261" t="s">
        <v>350</v>
      </c>
      <c r="AN13" s="263" t="s">
        <v>681</v>
      </c>
      <c r="AO13" s="191"/>
      <c r="AP13" s="159" t="s">
        <v>422</v>
      </c>
      <c r="AR13" s="262" t="s">
        <v>668</v>
      </c>
      <c r="AS13" s="261" t="s">
        <v>667</v>
      </c>
      <c r="AT13" s="261" t="s">
        <v>41</v>
      </c>
      <c r="AU13" s="261">
        <f>15/4</f>
        <v>3.75</v>
      </c>
      <c r="AV13" s="301" t="s">
        <v>116</v>
      </c>
      <c r="AW13" s="191"/>
    </row>
    <row r="14" spans="1:53" s="10" customFormat="1" ht="90" customHeight="1" x14ac:dyDescent="0.3">
      <c r="A14" s="393"/>
      <c r="B14" s="393"/>
      <c r="C14" s="387" t="s">
        <v>86</v>
      </c>
      <c r="D14" s="387" t="s">
        <v>82</v>
      </c>
      <c r="E14" s="391" t="s">
        <v>7</v>
      </c>
      <c r="F14" s="391">
        <v>3</v>
      </c>
      <c r="G14" s="391" t="s">
        <v>45</v>
      </c>
      <c r="H14" s="391">
        <v>60</v>
      </c>
      <c r="I14" s="426" t="s">
        <v>83</v>
      </c>
      <c r="J14" s="387" t="s">
        <v>211</v>
      </c>
      <c r="K14" s="387" t="s">
        <v>78</v>
      </c>
      <c r="L14" s="391" t="s">
        <v>84</v>
      </c>
      <c r="M14" s="391" t="s">
        <v>85</v>
      </c>
      <c r="N14" s="391" t="s">
        <v>14</v>
      </c>
      <c r="O14" s="391">
        <v>60</v>
      </c>
      <c r="P14" s="426" t="s">
        <v>405</v>
      </c>
      <c r="Q14" s="387" t="s">
        <v>403</v>
      </c>
      <c r="R14" s="387" t="s">
        <v>350</v>
      </c>
      <c r="S14" s="417" t="s">
        <v>437</v>
      </c>
      <c r="U14" s="419" t="s">
        <v>422</v>
      </c>
      <c r="W14" s="136" t="s">
        <v>520</v>
      </c>
      <c r="AD14" s="178" t="s">
        <v>585</v>
      </c>
      <c r="AE14" s="178" t="s">
        <v>576</v>
      </c>
      <c r="AF14" s="391" t="s">
        <v>114</v>
      </c>
      <c r="AG14" s="387" t="s">
        <v>191</v>
      </c>
      <c r="AH14" s="387" t="s">
        <v>41</v>
      </c>
      <c r="AI14" s="387">
        <v>15</v>
      </c>
      <c r="AJ14" s="421" t="s">
        <v>76</v>
      </c>
      <c r="AL14" s="289" t="s">
        <v>678</v>
      </c>
      <c r="AM14" s="261" t="s">
        <v>350</v>
      </c>
      <c r="AN14" s="264" t="s">
        <v>679</v>
      </c>
      <c r="AO14" s="302"/>
      <c r="AP14" s="159" t="s">
        <v>422</v>
      </c>
      <c r="AR14" s="391" t="s">
        <v>666</v>
      </c>
      <c r="AS14" s="387" t="s">
        <v>728</v>
      </c>
      <c r="AT14" s="387" t="s">
        <v>41</v>
      </c>
      <c r="AU14" s="387">
        <f>15/4</f>
        <v>3.75</v>
      </c>
      <c r="AV14" s="415" t="s">
        <v>116</v>
      </c>
      <c r="AW14" s="339"/>
      <c r="AX14" s="437" t="s">
        <v>750</v>
      </c>
      <c r="AY14" s="437" t="s">
        <v>740</v>
      </c>
      <c r="AZ14" s="469">
        <v>44927</v>
      </c>
      <c r="BA14" s="470" t="s">
        <v>489</v>
      </c>
    </row>
    <row r="15" spans="1:53" s="10" customFormat="1" ht="79.2" customHeight="1" x14ac:dyDescent="0.3">
      <c r="A15" s="393"/>
      <c r="B15" s="388"/>
      <c r="C15" s="388"/>
      <c r="D15" s="388"/>
      <c r="E15" s="392"/>
      <c r="F15" s="392"/>
      <c r="G15" s="392"/>
      <c r="H15" s="392"/>
      <c r="I15" s="427"/>
      <c r="J15" s="388"/>
      <c r="K15" s="388"/>
      <c r="L15" s="392"/>
      <c r="M15" s="392"/>
      <c r="N15" s="392"/>
      <c r="O15" s="392"/>
      <c r="P15" s="427"/>
      <c r="Q15" s="388"/>
      <c r="R15" s="388"/>
      <c r="S15" s="418"/>
      <c r="U15" s="420"/>
      <c r="W15" s="270"/>
      <c r="AD15" s="268"/>
      <c r="AE15" s="267"/>
      <c r="AF15" s="392"/>
      <c r="AG15" s="388"/>
      <c r="AH15" s="388"/>
      <c r="AI15" s="388"/>
      <c r="AJ15" s="422"/>
      <c r="AL15" s="289" t="s">
        <v>682</v>
      </c>
      <c r="AM15" s="268" t="s">
        <v>683</v>
      </c>
      <c r="AN15" s="264" t="s">
        <v>679</v>
      </c>
      <c r="AO15" s="302"/>
      <c r="AP15" s="160" t="s">
        <v>422</v>
      </c>
      <c r="AR15" s="392"/>
      <c r="AS15" s="388"/>
      <c r="AT15" s="388"/>
      <c r="AU15" s="388"/>
      <c r="AV15" s="416"/>
      <c r="AW15" s="339"/>
      <c r="AX15" s="437"/>
      <c r="AY15" s="437"/>
      <c r="AZ15" s="403"/>
      <c r="BA15" s="470"/>
    </row>
    <row r="16" spans="1:53" s="10" customFormat="1" ht="76.2" customHeight="1" x14ac:dyDescent="0.3">
      <c r="A16" s="393"/>
      <c r="B16" s="19" t="s">
        <v>252</v>
      </c>
      <c r="C16" s="19" t="s">
        <v>253</v>
      </c>
      <c r="D16" s="19" t="s">
        <v>82</v>
      </c>
      <c r="E16" s="15" t="s">
        <v>27</v>
      </c>
      <c r="F16" s="19">
        <v>2</v>
      </c>
      <c r="G16" s="15" t="s">
        <v>76</v>
      </c>
      <c r="H16" s="19">
        <v>40</v>
      </c>
      <c r="I16" s="20" t="s">
        <v>11</v>
      </c>
      <c r="J16" s="15" t="s">
        <v>425</v>
      </c>
      <c r="K16" s="15" t="s">
        <v>190</v>
      </c>
      <c r="L16" s="15" t="s">
        <v>39</v>
      </c>
      <c r="M16" s="19" t="s">
        <v>254</v>
      </c>
      <c r="N16" s="15" t="s">
        <v>41</v>
      </c>
      <c r="O16" s="15">
        <v>7.5</v>
      </c>
      <c r="P16" s="21" t="s">
        <v>406</v>
      </c>
      <c r="Q16" s="15" t="s">
        <v>404</v>
      </c>
      <c r="R16" s="37" t="s">
        <v>350</v>
      </c>
      <c r="S16" s="159" t="s">
        <v>351</v>
      </c>
      <c r="U16" s="110" t="s">
        <v>422</v>
      </c>
      <c r="W16" s="136" t="s">
        <v>519</v>
      </c>
      <c r="AD16" s="190" t="s">
        <v>587</v>
      </c>
      <c r="AE16" s="181" t="s">
        <v>586</v>
      </c>
      <c r="AF16" s="179" t="s">
        <v>114</v>
      </c>
      <c r="AG16" s="178" t="s">
        <v>191</v>
      </c>
      <c r="AH16" s="178" t="s">
        <v>41</v>
      </c>
      <c r="AI16" s="178">
        <v>1.8</v>
      </c>
      <c r="AJ16" s="183" t="s">
        <v>588</v>
      </c>
      <c r="AL16" s="191"/>
      <c r="AM16" s="265"/>
      <c r="AN16" s="191"/>
      <c r="AO16" s="191"/>
      <c r="AP16" s="191"/>
      <c r="AW16" s="340"/>
    </row>
    <row r="17" spans="1:49" s="10" customFormat="1" ht="14.4" customHeight="1" x14ac:dyDescent="0.3">
      <c r="A17" s="279"/>
      <c r="B17" s="280"/>
      <c r="C17" s="280"/>
      <c r="D17" s="280"/>
      <c r="E17" s="280"/>
      <c r="F17" s="280"/>
      <c r="G17" s="280"/>
      <c r="H17" s="280"/>
      <c r="I17" s="280"/>
      <c r="J17" s="280"/>
      <c r="K17" s="280"/>
      <c r="L17" s="280"/>
      <c r="M17" s="280"/>
      <c r="N17" s="280"/>
      <c r="O17" s="280"/>
      <c r="P17" s="280"/>
      <c r="Q17" s="280"/>
      <c r="R17" s="280"/>
      <c r="S17" s="281"/>
      <c r="U17" s="113"/>
      <c r="W17" s="327"/>
      <c r="AF17" s="316"/>
      <c r="AG17" s="316"/>
      <c r="AH17" s="316"/>
      <c r="AI17" s="316"/>
      <c r="AJ17" s="316"/>
      <c r="AL17" s="316"/>
      <c r="AM17" s="316"/>
      <c r="AN17" s="316"/>
      <c r="AP17" s="316"/>
      <c r="AR17" s="316"/>
      <c r="AS17" s="316"/>
      <c r="AT17" s="316"/>
      <c r="AU17" s="316"/>
      <c r="AV17" s="316"/>
      <c r="AW17" s="340"/>
    </row>
    <row r="18" spans="1:49" s="10" customFormat="1" ht="67.8" customHeight="1" x14ac:dyDescent="0.3">
      <c r="A18" s="437" t="s">
        <v>89</v>
      </c>
      <c r="B18" s="396" t="s">
        <v>90</v>
      </c>
      <c r="C18" s="396" t="s">
        <v>91</v>
      </c>
      <c r="D18" s="396" t="s">
        <v>92</v>
      </c>
      <c r="E18" s="401" t="s">
        <v>7</v>
      </c>
      <c r="F18" s="401">
        <v>3</v>
      </c>
      <c r="G18" s="401" t="s">
        <v>9</v>
      </c>
      <c r="H18" s="401">
        <v>10</v>
      </c>
      <c r="I18" s="402" t="s">
        <v>11</v>
      </c>
      <c r="J18" s="387" t="s">
        <v>93</v>
      </c>
      <c r="K18" s="387" t="s">
        <v>78</v>
      </c>
      <c r="L18" s="401" t="s">
        <v>29</v>
      </c>
      <c r="M18" s="401" t="s">
        <v>40</v>
      </c>
      <c r="N18" s="401" t="s">
        <v>48</v>
      </c>
      <c r="O18" s="401">
        <v>10</v>
      </c>
      <c r="P18" s="425" t="s">
        <v>9</v>
      </c>
      <c r="Q18" s="11" t="s">
        <v>94</v>
      </c>
      <c r="R18" s="13" t="s">
        <v>95</v>
      </c>
      <c r="S18" s="157" t="s">
        <v>438</v>
      </c>
      <c r="U18" s="110" t="s">
        <v>422</v>
      </c>
      <c r="W18" s="136" t="s">
        <v>521</v>
      </c>
      <c r="Y18" s="151">
        <f>2/6</f>
        <v>0.33333333333333331</v>
      </c>
      <c r="Z18" s="168" t="s">
        <v>422</v>
      </c>
      <c r="AD18" s="387" t="s">
        <v>736</v>
      </c>
      <c r="AE18" s="387" t="s">
        <v>190</v>
      </c>
      <c r="AF18" s="401" t="s">
        <v>39</v>
      </c>
      <c r="AG18" s="401" t="s">
        <v>589</v>
      </c>
      <c r="AH18" s="401" t="s">
        <v>48</v>
      </c>
      <c r="AI18" s="401">
        <v>3.33</v>
      </c>
      <c r="AJ18" s="404" t="s">
        <v>116</v>
      </c>
      <c r="AW18" s="340"/>
    </row>
    <row r="19" spans="1:49" s="10" customFormat="1" ht="61.8" customHeight="1" x14ac:dyDescent="0.3">
      <c r="A19" s="437"/>
      <c r="B19" s="396"/>
      <c r="C19" s="396"/>
      <c r="D19" s="396"/>
      <c r="E19" s="401"/>
      <c r="F19" s="401"/>
      <c r="G19" s="401"/>
      <c r="H19" s="401"/>
      <c r="I19" s="402"/>
      <c r="J19" s="393"/>
      <c r="K19" s="393"/>
      <c r="L19" s="401"/>
      <c r="M19" s="401"/>
      <c r="N19" s="401"/>
      <c r="O19" s="401"/>
      <c r="P19" s="425"/>
      <c r="Q19" s="11" t="s">
        <v>96</v>
      </c>
      <c r="R19" s="13" t="s">
        <v>95</v>
      </c>
      <c r="S19" s="157" t="s">
        <v>438</v>
      </c>
      <c r="U19" s="185" t="s">
        <v>422</v>
      </c>
      <c r="W19" s="168" t="s">
        <v>563</v>
      </c>
      <c r="Z19" s="168" t="s">
        <v>422</v>
      </c>
      <c r="AD19" s="393"/>
      <c r="AE19" s="393"/>
      <c r="AF19" s="401"/>
      <c r="AG19" s="401"/>
      <c r="AH19" s="401"/>
      <c r="AI19" s="401"/>
      <c r="AJ19" s="404"/>
      <c r="AW19" s="340"/>
    </row>
    <row r="20" spans="1:49" s="10" customFormat="1" ht="85.8" customHeight="1" x14ac:dyDescent="0.3">
      <c r="A20" s="437"/>
      <c r="B20" s="396"/>
      <c r="C20" s="396"/>
      <c r="D20" s="396"/>
      <c r="E20" s="401"/>
      <c r="F20" s="401"/>
      <c r="G20" s="401"/>
      <c r="H20" s="401"/>
      <c r="I20" s="402"/>
      <c r="J20" s="388"/>
      <c r="K20" s="388"/>
      <c r="L20" s="401"/>
      <c r="M20" s="401"/>
      <c r="N20" s="401"/>
      <c r="O20" s="401"/>
      <c r="P20" s="425"/>
      <c r="Q20" s="11" t="s">
        <v>97</v>
      </c>
      <c r="R20" s="13" t="s">
        <v>95</v>
      </c>
      <c r="S20" s="157" t="s">
        <v>438</v>
      </c>
      <c r="U20" s="185" t="s">
        <v>422</v>
      </c>
      <c r="W20" s="137"/>
      <c r="Z20" s="168" t="s">
        <v>422</v>
      </c>
      <c r="AD20" s="388"/>
      <c r="AE20" s="388"/>
      <c r="AF20" s="401"/>
      <c r="AG20" s="401"/>
      <c r="AH20" s="401"/>
      <c r="AI20" s="401"/>
      <c r="AJ20" s="404"/>
      <c r="AW20" s="340"/>
    </row>
    <row r="21" spans="1:49" s="10" customFormat="1" ht="55.2" customHeight="1" x14ac:dyDescent="0.3">
      <c r="A21" s="437"/>
      <c r="B21" s="396" t="s">
        <v>98</v>
      </c>
      <c r="C21" s="396" t="s">
        <v>99</v>
      </c>
      <c r="D21" s="396" t="s">
        <v>92</v>
      </c>
      <c r="E21" s="401" t="s">
        <v>7</v>
      </c>
      <c r="F21" s="401">
        <v>3</v>
      </c>
      <c r="G21" s="401" t="s">
        <v>9</v>
      </c>
      <c r="H21" s="401">
        <v>10</v>
      </c>
      <c r="I21" s="402" t="s">
        <v>11</v>
      </c>
      <c r="J21" s="387" t="s">
        <v>100</v>
      </c>
      <c r="K21" s="387" t="s">
        <v>78</v>
      </c>
      <c r="L21" s="401" t="s">
        <v>39</v>
      </c>
      <c r="M21" s="401" t="s">
        <v>40</v>
      </c>
      <c r="N21" s="401" t="s">
        <v>41</v>
      </c>
      <c r="O21" s="401">
        <v>7.5</v>
      </c>
      <c r="P21" s="436" t="s">
        <v>31</v>
      </c>
      <c r="Q21" s="11" t="s">
        <v>101</v>
      </c>
      <c r="R21" s="13" t="s">
        <v>95</v>
      </c>
      <c r="S21" s="157" t="s">
        <v>438</v>
      </c>
      <c r="U21" s="110" t="s">
        <v>422</v>
      </c>
      <c r="W21" s="136" t="s">
        <v>521</v>
      </c>
      <c r="Z21" s="168" t="s">
        <v>422</v>
      </c>
      <c r="AD21" s="387" t="s">
        <v>100</v>
      </c>
      <c r="AE21" s="387" t="s">
        <v>218</v>
      </c>
      <c r="AF21" s="401" t="s">
        <v>39</v>
      </c>
      <c r="AG21" s="401" t="s">
        <v>589</v>
      </c>
      <c r="AH21" s="401" t="s">
        <v>48</v>
      </c>
      <c r="AI21" s="401">
        <v>2.5</v>
      </c>
      <c r="AJ21" s="404" t="s">
        <v>116</v>
      </c>
      <c r="AW21" s="340"/>
    </row>
    <row r="22" spans="1:49" s="10" customFormat="1" ht="108.6" customHeight="1" x14ac:dyDescent="0.3">
      <c r="A22" s="437"/>
      <c r="B22" s="396"/>
      <c r="C22" s="396"/>
      <c r="D22" s="396"/>
      <c r="E22" s="401"/>
      <c r="F22" s="401"/>
      <c r="G22" s="401"/>
      <c r="H22" s="401"/>
      <c r="I22" s="402"/>
      <c r="J22" s="393"/>
      <c r="K22" s="393"/>
      <c r="L22" s="401"/>
      <c r="M22" s="401"/>
      <c r="N22" s="401"/>
      <c r="O22" s="401"/>
      <c r="P22" s="436"/>
      <c r="Q22" s="11" t="s">
        <v>102</v>
      </c>
      <c r="R22" s="13" t="s">
        <v>95</v>
      </c>
      <c r="S22" s="157" t="s">
        <v>439</v>
      </c>
      <c r="U22" s="185" t="s">
        <v>422</v>
      </c>
      <c r="W22" s="168" t="s">
        <v>561</v>
      </c>
      <c r="Z22" s="168" t="s">
        <v>422</v>
      </c>
      <c r="AD22" s="393"/>
      <c r="AE22" s="393"/>
      <c r="AF22" s="401"/>
      <c r="AG22" s="401"/>
      <c r="AH22" s="401"/>
      <c r="AI22" s="401"/>
      <c r="AJ22" s="404"/>
      <c r="AW22" s="340"/>
    </row>
    <row r="23" spans="1:49" s="10" customFormat="1" ht="143.4" customHeight="1" x14ac:dyDescent="0.3">
      <c r="A23" s="437"/>
      <c r="B23" s="396"/>
      <c r="C23" s="396"/>
      <c r="D23" s="396"/>
      <c r="E23" s="401"/>
      <c r="F23" s="401"/>
      <c r="G23" s="401"/>
      <c r="H23" s="401"/>
      <c r="I23" s="402"/>
      <c r="J23" s="388"/>
      <c r="K23" s="388"/>
      <c r="L23" s="401"/>
      <c r="M23" s="401"/>
      <c r="N23" s="401"/>
      <c r="O23" s="401"/>
      <c r="P23" s="436"/>
      <c r="Q23" s="11" t="s">
        <v>103</v>
      </c>
      <c r="R23" s="13" t="s">
        <v>95</v>
      </c>
      <c r="S23" s="157" t="s">
        <v>440</v>
      </c>
      <c r="U23" s="185" t="s">
        <v>422</v>
      </c>
      <c r="W23" s="168" t="s">
        <v>562</v>
      </c>
      <c r="Z23" s="168" t="s">
        <v>422</v>
      </c>
      <c r="AD23" s="388"/>
      <c r="AE23" s="388"/>
      <c r="AF23" s="401"/>
      <c r="AG23" s="401"/>
      <c r="AH23" s="401"/>
      <c r="AI23" s="401"/>
      <c r="AJ23" s="404"/>
      <c r="AW23" s="340"/>
    </row>
    <row r="24" spans="1:49" s="14" customFormat="1" x14ac:dyDescent="0.3">
      <c r="A24" s="279"/>
      <c r="B24" s="280"/>
      <c r="C24" s="280"/>
      <c r="D24" s="280"/>
      <c r="E24" s="280"/>
      <c r="F24" s="280"/>
      <c r="G24" s="280"/>
      <c r="H24" s="280"/>
      <c r="I24" s="280"/>
      <c r="J24" s="280"/>
      <c r="K24" s="280"/>
      <c r="L24" s="280"/>
      <c r="M24" s="280"/>
      <c r="N24" s="280"/>
      <c r="O24" s="280"/>
      <c r="P24" s="280"/>
      <c r="Q24" s="280"/>
      <c r="R24" s="280"/>
      <c r="S24" s="281"/>
      <c r="U24" s="113"/>
      <c r="W24" s="9"/>
      <c r="AF24" s="317"/>
      <c r="AG24" s="317"/>
      <c r="AH24" s="317"/>
      <c r="AI24" s="317"/>
      <c r="AJ24" s="317"/>
      <c r="AL24" s="316"/>
      <c r="AM24" s="316"/>
      <c r="AN24" s="316"/>
      <c r="AO24" s="10"/>
      <c r="AP24" s="316"/>
      <c r="AQ24" s="10"/>
      <c r="AR24" s="316"/>
      <c r="AS24" s="316"/>
      <c r="AT24" s="316"/>
      <c r="AU24" s="316"/>
      <c r="AV24" s="316"/>
      <c r="AW24" s="340"/>
    </row>
    <row r="25" spans="1:49" ht="57.6" x14ac:dyDescent="0.3">
      <c r="A25" s="447" t="s">
        <v>244</v>
      </c>
      <c r="B25" s="387" t="s">
        <v>233</v>
      </c>
      <c r="C25" s="396" t="s">
        <v>234</v>
      </c>
      <c r="D25" s="396" t="s">
        <v>75</v>
      </c>
      <c r="E25" s="401" t="s">
        <v>27</v>
      </c>
      <c r="F25" s="401">
        <v>2</v>
      </c>
      <c r="G25" s="401" t="s">
        <v>9</v>
      </c>
      <c r="H25" s="401">
        <v>10</v>
      </c>
      <c r="I25" s="405" t="s">
        <v>28</v>
      </c>
      <c r="J25" s="387" t="s">
        <v>235</v>
      </c>
      <c r="K25" s="387" t="s">
        <v>78</v>
      </c>
      <c r="L25" s="401" t="s">
        <v>114</v>
      </c>
      <c r="M25" s="401" t="s">
        <v>115</v>
      </c>
      <c r="N25" s="401" t="s">
        <v>41</v>
      </c>
      <c r="O25" s="401">
        <v>5</v>
      </c>
      <c r="P25" s="436" t="s">
        <v>31</v>
      </c>
      <c r="Q25" s="17" t="s">
        <v>236</v>
      </c>
      <c r="R25" s="37" t="s">
        <v>237</v>
      </c>
      <c r="S25" s="192" t="s">
        <v>238</v>
      </c>
      <c r="U25" s="110" t="s">
        <v>422</v>
      </c>
      <c r="W25" s="9"/>
      <c r="Y25" s="148">
        <f>2/9</f>
        <v>0.22222222222222221</v>
      </c>
      <c r="AF25" s="401" t="s">
        <v>114</v>
      </c>
      <c r="AG25" s="401" t="s">
        <v>115</v>
      </c>
      <c r="AH25" s="401" t="s">
        <v>41</v>
      </c>
      <c r="AI25" s="401">
        <v>1.25</v>
      </c>
      <c r="AJ25" s="404" t="s">
        <v>116</v>
      </c>
      <c r="AL25" s="455" t="s">
        <v>707</v>
      </c>
      <c r="AM25" s="455" t="s">
        <v>237</v>
      </c>
      <c r="AN25" s="453" t="s">
        <v>238</v>
      </c>
      <c r="AO25" s="303"/>
      <c r="AP25" s="463" t="s">
        <v>422</v>
      </c>
      <c r="AR25" s="408" t="s">
        <v>757</v>
      </c>
      <c r="AS25" s="408" t="s">
        <v>589</v>
      </c>
      <c r="AT25" s="408" t="s">
        <v>48</v>
      </c>
      <c r="AU25" s="408">
        <f>1.25/3</f>
        <v>0.41666666666666669</v>
      </c>
      <c r="AV25" s="411" t="s">
        <v>116</v>
      </c>
    </row>
    <row r="26" spans="1:49" ht="88.8" customHeight="1" x14ac:dyDescent="0.3">
      <c r="A26" s="448"/>
      <c r="B26" s="393"/>
      <c r="C26" s="396"/>
      <c r="D26" s="396"/>
      <c r="E26" s="401"/>
      <c r="F26" s="401"/>
      <c r="G26" s="401"/>
      <c r="H26" s="401"/>
      <c r="I26" s="405"/>
      <c r="J26" s="393"/>
      <c r="K26" s="393"/>
      <c r="L26" s="401"/>
      <c r="M26" s="401"/>
      <c r="N26" s="401"/>
      <c r="O26" s="401"/>
      <c r="P26" s="436"/>
      <c r="Q26" s="240" t="s">
        <v>649</v>
      </c>
      <c r="R26" s="37" t="s">
        <v>401</v>
      </c>
      <c r="S26" s="155" t="s">
        <v>238</v>
      </c>
      <c r="U26" s="110" t="s">
        <v>422</v>
      </c>
      <c r="W26" s="9"/>
      <c r="Z26" s="191" t="s">
        <v>579</v>
      </c>
      <c r="AF26" s="401"/>
      <c r="AG26" s="401"/>
      <c r="AH26" s="401"/>
      <c r="AI26" s="401"/>
      <c r="AJ26" s="404"/>
      <c r="AL26" s="456"/>
      <c r="AM26" s="456"/>
      <c r="AN26" s="454"/>
      <c r="AO26" s="303"/>
      <c r="AP26" s="464"/>
      <c r="AR26" s="410"/>
      <c r="AS26" s="410"/>
      <c r="AT26" s="410"/>
      <c r="AU26" s="410"/>
      <c r="AV26" s="413"/>
    </row>
    <row r="27" spans="1:49" ht="64.2" customHeight="1" x14ac:dyDescent="0.3">
      <c r="A27" s="448"/>
      <c r="B27" s="393"/>
      <c r="C27" s="396" t="s">
        <v>239</v>
      </c>
      <c r="D27" s="396" t="s">
        <v>75</v>
      </c>
      <c r="E27" s="401" t="s">
        <v>7</v>
      </c>
      <c r="F27" s="401">
        <v>3</v>
      </c>
      <c r="G27" s="401" t="s">
        <v>9</v>
      </c>
      <c r="H27" s="401">
        <v>10</v>
      </c>
      <c r="I27" s="402" t="s">
        <v>11</v>
      </c>
      <c r="J27" s="387" t="s">
        <v>235</v>
      </c>
      <c r="K27" s="387" t="s">
        <v>78</v>
      </c>
      <c r="L27" s="401" t="s">
        <v>114</v>
      </c>
      <c r="M27" s="401" t="s">
        <v>115</v>
      </c>
      <c r="N27" s="401" t="s">
        <v>41</v>
      </c>
      <c r="O27" s="401">
        <v>7.5</v>
      </c>
      <c r="P27" s="436" t="s">
        <v>31</v>
      </c>
      <c r="Q27" s="17" t="s">
        <v>240</v>
      </c>
      <c r="R27" s="37" t="s">
        <v>241</v>
      </c>
      <c r="S27" s="247" t="s">
        <v>436</v>
      </c>
      <c r="U27" s="110" t="s">
        <v>422</v>
      </c>
      <c r="W27" s="9"/>
      <c r="AF27" s="401" t="s">
        <v>114</v>
      </c>
      <c r="AG27" s="401" t="s">
        <v>115</v>
      </c>
      <c r="AH27" s="401" t="s">
        <v>41</v>
      </c>
      <c r="AI27" s="401">
        <v>1.8</v>
      </c>
      <c r="AJ27" s="404" t="s">
        <v>116</v>
      </c>
      <c r="AL27" s="455" t="s">
        <v>708</v>
      </c>
      <c r="AM27" s="455" t="s">
        <v>241</v>
      </c>
      <c r="AN27" s="453" t="s">
        <v>238</v>
      </c>
      <c r="AO27" s="303"/>
      <c r="AP27" s="465" t="s">
        <v>422</v>
      </c>
      <c r="AR27" s="408" t="s">
        <v>39</v>
      </c>
      <c r="AS27" s="408" t="s">
        <v>598</v>
      </c>
      <c r="AT27" s="408" t="s">
        <v>41</v>
      </c>
      <c r="AU27" s="408">
        <f>1.8/4</f>
        <v>0.45</v>
      </c>
      <c r="AV27" s="411" t="s">
        <v>116</v>
      </c>
    </row>
    <row r="28" spans="1:49" ht="43.2" x14ac:dyDescent="0.3">
      <c r="A28" s="448"/>
      <c r="B28" s="393"/>
      <c r="C28" s="396"/>
      <c r="D28" s="396"/>
      <c r="E28" s="401"/>
      <c r="F28" s="401"/>
      <c r="G28" s="401"/>
      <c r="H28" s="401"/>
      <c r="I28" s="402"/>
      <c r="J28" s="393"/>
      <c r="K28" s="393"/>
      <c r="L28" s="401"/>
      <c r="M28" s="401"/>
      <c r="N28" s="401"/>
      <c r="O28" s="401"/>
      <c r="P28" s="436"/>
      <c r="Q28" s="17" t="s">
        <v>242</v>
      </c>
      <c r="R28" s="37" t="s">
        <v>243</v>
      </c>
      <c r="S28" s="247" t="s">
        <v>436</v>
      </c>
      <c r="U28" s="110" t="s">
        <v>422</v>
      </c>
      <c r="W28" s="9"/>
      <c r="AF28" s="401"/>
      <c r="AG28" s="401"/>
      <c r="AH28" s="401"/>
      <c r="AI28" s="401"/>
      <c r="AJ28" s="404"/>
      <c r="AL28" s="456"/>
      <c r="AM28" s="456"/>
      <c r="AN28" s="454"/>
      <c r="AO28" s="303"/>
      <c r="AP28" s="466"/>
      <c r="AR28" s="410"/>
      <c r="AS28" s="410"/>
      <c r="AT28" s="410"/>
      <c r="AU28" s="410"/>
      <c r="AV28" s="413"/>
    </row>
    <row r="29" spans="1:49" ht="57.6" customHeight="1" x14ac:dyDescent="0.3">
      <c r="A29" s="448"/>
      <c r="B29" s="387" t="s">
        <v>298</v>
      </c>
      <c r="C29" s="396" t="s">
        <v>299</v>
      </c>
      <c r="D29" s="396" t="s">
        <v>300</v>
      </c>
      <c r="E29" s="396" t="s">
        <v>7</v>
      </c>
      <c r="F29" s="396">
        <v>3</v>
      </c>
      <c r="G29" s="396" t="s">
        <v>9</v>
      </c>
      <c r="H29" s="396">
        <v>10</v>
      </c>
      <c r="I29" s="402" t="s">
        <v>11</v>
      </c>
      <c r="J29" s="387" t="s">
        <v>301</v>
      </c>
      <c r="K29" s="387" t="s">
        <v>78</v>
      </c>
      <c r="L29" s="396" t="s">
        <v>39</v>
      </c>
      <c r="M29" s="396" t="s">
        <v>115</v>
      </c>
      <c r="N29" s="396" t="s">
        <v>41</v>
      </c>
      <c r="O29" s="396">
        <v>7.5</v>
      </c>
      <c r="P29" s="397" t="s">
        <v>31</v>
      </c>
      <c r="Q29" s="23" t="s">
        <v>302</v>
      </c>
      <c r="R29" s="23" t="s">
        <v>303</v>
      </c>
      <c r="S29" s="247" t="s">
        <v>441</v>
      </c>
      <c r="U29" s="110" t="s">
        <v>422</v>
      </c>
      <c r="W29" s="136" t="s">
        <v>521</v>
      </c>
      <c r="AF29" s="401" t="s">
        <v>39</v>
      </c>
      <c r="AG29" s="401" t="s">
        <v>656</v>
      </c>
      <c r="AH29" s="401" t="s">
        <v>657</v>
      </c>
      <c r="AI29" s="401">
        <v>1.8</v>
      </c>
      <c r="AJ29" s="404" t="s">
        <v>116</v>
      </c>
      <c r="AL29" s="455" t="s">
        <v>709</v>
      </c>
      <c r="AM29" s="455" t="s">
        <v>710</v>
      </c>
      <c r="AN29" s="455" t="s">
        <v>711</v>
      </c>
      <c r="AO29" s="304"/>
      <c r="AP29" s="465" t="s">
        <v>422</v>
      </c>
      <c r="AR29" s="408" t="s">
        <v>29</v>
      </c>
      <c r="AS29" s="408" t="s">
        <v>15</v>
      </c>
      <c r="AT29" s="408" t="s">
        <v>139</v>
      </c>
      <c r="AU29" s="408">
        <f>1.8/2</f>
        <v>0.9</v>
      </c>
      <c r="AV29" s="411" t="s">
        <v>116</v>
      </c>
    </row>
    <row r="30" spans="1:49" ht="74.400000000000006" customHeight="1" x14ac:dyDescent="0.3">
      <c r="A30" s="448"/>
      <c r="B30" s="393"/>
      <c r="C30" s="396"/>
      <c r="D30" s="396"/>
      <c r="E30" s="396"/>
      <c r="F30" s="396"/>
      <c r="G30" s="396"/>
      <c r="H30" s="396"/>
      <c r="I30" s="402"/>
      <c r="J30" s="393"/>
      <c r="K30" s="393"/>
      <c r="L30" s="396"/>
      <c r="M30" s="396"/>
      <c r="N30" s="396"/>
      <c r="O30" s="396"/>
      <c r="P30" s="397"/>
      <c r="Q30" s="23" t="s">
        <v>304</v>
      </c>
      <c r="R30" s="23" t="s">
        <v>303</v>
      </c>
      <c r="S30" s="159" t="s">
        <v>238</v>
      </c>
      <c r="U30" s="110" t="s">
        <v>422</v>
      </c>
      <c r="W30" s="9"/>
      <c r="AF30" s="401"/>
      <c r="AG30" s="401"/>
      <c r="AH30" s="401"/>
      <c r="AI30" s="401"/>
      <c r="AJ30" s="404"/>
      <c r="AL30" s="456"/>
      <c r="AM30" s="456"/>
      <c r="AN30" s="456"/>
      <c r="AO30" s="304"/>
      <c r="AP30" s="466"/>
      <c r="AR30" s="410"/>
      <c r="AS30" s="410"/>
      <c r="AT30" s="410"/>
      <c r="AU30" s="410"/>
      <c r="AV30" s="413"/>
    </row>
    <row r="31" spans="1:49" ht="47.4" customHeight="1" x14ac:dyDescent="0.3">
      <c r="A31" s="448"/>
      <c r="B31" s="451"/>
      <c r="C31" s="396" t="s">
        <v>305</v>
      </c>
      <c r="D31" s="396" t="s">
        <v>75</v>
      </c>
      <c r="E31" s="396" t="s">
        <v>7</v>
      </c>
      <c r="F31" s="396">
        <v>3</v>
      </c>
      <c r="G31" s="396" t="s">
        <v>9</v>
      </c>
      <c r="H31" s="396">
        <v>10</v>
      </c>
      <c r="I31" s="402" t="s">
        <v>11</v>
      </c>
      <c r="J31" s="387" t="s">
        <v>85</v>
      </c>
      <c r="K31" s="387" t="s">
        <v>85</v>
      </c>
      <c r="L31" s="396" t="s">
        <v>14</v>
      </c>
      <c r="M31" s="396" t="s">
        <v>85</v>
      </c>
      <c r="N31" s="396" t="s">
        <v>14</v>
      </c>
      <c r="O31" s="396">
        <v>30</v>
      </c>
      <c r="P31" s="402" t="s">
        <v>127</v>
      </c>
      <c r="Q31" s="23" t="s">
        <v>650</v>
      </c>
      <c r="R31" s="23" t="s">
        <v>306</v>
      </c>
      <c r="S31" s="247" t="s">
        <v>651</v>
      </c>
      <c r="U31" s="110" t="s">
        <v>422</v>
      </c>
      <c r="W31" s="9"/>
      <c r="AF31" s="391" t="s">
        <v>39</v>
      </c>
      <c r="AG31" s="391" t="s">
        <v>589</v>
      </c>
      <c r="AH31" s="391" t="s">
        <v>48</v>
      </c>
      <c r="AI31" s="391">
        <v>10</v>
      </c>
      <c r="AJ31" s="433" t="s">
        <v>9</v>
      </c>
      <c r="AL31" s="292" t="s">
        <v>712</v>
      </c>
      <c r="AM31" s="291" t="s">
        <v>306</v>
      </c>
      <c r="AN31" s="292" t="s">
        <v>713</v>
      </c>
      <c r="AO31" s="304"/>
      <c r="AP31" s="374" t="s">
        <v>422</v>
      </c>
      <c r="AR31" s="408" t="s">
        <v>757</v>
      </c>
      <c r="AS31" s="408" t="s">
        <v>589</v>
      </c>
      <c r="AT31" s="408" t="s">
        <v>48</v>
      </c>
      <c r="AU31" s="408">
        <f>10/3</f>
        <v>3.3333333333333335</v>
      </c>
      <c r="AV31" s="411" t="s">
        <v>116</v>
      </c>
    </row>
    <row r="32" spans="1:49" ht="48.6" customHeight="1" x14ac:dyDescent="0.3">
      <c r="A32" s="448"/>
      <c r="B32" s="451"/>
      <c r="C32" s="396"/>
      <c r="D32" s="396"/>
      <c r="E32" s="396"/>
      <c r="F32" s="396"/>
      <c r="G32" s="396"/>
      <c r="H32" s="396"/>
      <c r="I32" s="402"/>
      <c r="J32" s="393"/>
      <c r="K32" s="393"/>
      <c r="L32" s="396"/>
      <c r="M32" s="396"/>
      <c r="N32" s="396"/>
      <c r="O32" s="396"/>
      <c r="P32" s="402"/>
      <c r="Q32" s="23" t="s">
        <v>307</v>
      </c>
      <c r="R32" s="23" t="s">
        <v>303</v>
      </c>
      <c r="S32" s="247" t="s">
        <v>652</v>
      </c>
      <c r="U32" s="110" t="s">
        <v>422</v>
      </c>
      <c r="W32" s="136" t="s">
        <v>521</v>
      </c>
      <c r="AF32" s="432"/>
      <c r="AG32" s="432"/>
      <c r="AH32" s="432"/>
      <c r="AI32" s="432"/>
      <c r="AJ32" s="434"/>
      <c r="AL32" s="467" t="s">
        <v>714</v>
      </c>
      <c r="AM32" s="468" t="s">
        <v>306</v>
      </c>
      <c r="AN32" s="467" t="s">
        <v>713</v>
      </c>
      <c r="AO32" s="304"/>
      <c r="AP32" s="465" t="s">
        <v>422</v>
      </c>
      <c r="AR32" s="409"/>
      <c r="AS32" s="409"/>
      <c r="AT32" s="409"/>
      <c r="AU32" s="409"/>
      <c r="AV32" s="412"/>
    </row>
    <row r="33" spans="1:50" ht="49.8" customHeight="1" x14ac:dyDescent="0.3">
      <c r="A33" s="448"/>
      <c r="B33" s="420"/>
      <c r="C33" s="396"/>
      <c r="D33" s="396"/>
      <c r="E33" s="396"/>
      <c r="F33" s="396"/>
      <c r="G33" s="396"/>
      <c r="H33" s="396"/>
      <c r="I33" s="402"/>
      <c r="J33" s="388"/>
      <c r="K33" s="388"/>
      <c r="L33" s="396"/>
      <c r="M33" s="396"/>
      <c r="N33" s="396"/>
      <c r="O33" s="396"/>
      <c r="P33" s="402"/>
      <c r="Q33" s="23" t="s">
        <v>308</v>
      </c>
      <c r="R33" s="23" t="s">
        <v>303</v>
      </c>
      <c r="S33" s="247" t="s">
        <v>652</v>
      </c>
      <c r="U33" s="110" t="s">
        <v>422</v>
      </c>
      <c r="W33" s="9"/>
      <c r="AF33" s="392"/>
      <c r="AG33" s="392"/>
      <c r="AH33" s="392"/>
      <c r="AI33" s="392"/>
      <c r="AJ33" s="435"/>
      <c r="AL33" s="467"/>
      <c r="AM33" s="468"/>
      <c r="AN33" s="467"/>
      <c r="AO33" s="304"/>
      <c r="AP33" s="466"/>
      <c r="AR33" s="410"/>
      <c r="AS33" s="410"/>
      <c r="AT33" s="410"/>
      <c r="AU33" s="410"/>
      <c r="AV33" s="413"/>
    </row>
    <row r="34" spans="1:50" s="14" customFormat="1" x14ac:dyDescent="0.3">
      <c r="A34" s="279"/>
      <c r="B34" s="280"/>
      <c r="C34" s="280"/>
      <c r="D34" s="280"/>
      <c r="E34" s="280"/>
      <c r="F34" s="280"/>
      <c r="G34" s="280"/>
      <c r="H34" s="280"/>
      <c r="I34" s="280"/>
      <c r="J34" s="280"/>
      <c r="K34" s="280"/>
      <c r="L34" s="280"/>
      <c r="M34" s="280"/>
      <c r="N34" s="280"/>
      <c r="O34" s="280"/>
      <c r="P34" s="280"/>
      <c r="Q34" s="280"/>
      <c r="R34" s="280"/>
      <c r="S34" s="281"/>
      <c r="U34" s="113"/>
      <c r="W34" s="9"/>
      <c r="AF34" s="213"/>
      <c r="AG34" s="213"/>
      <c r="AH34" s="213"/>
      <c r="AI34" s="213"/>
      <c r="AJ34" s="213"/>
      <c r="AL34" s="316"/>
      <c r="AM34" s="316"/>
      <c r="AN34" s="316"/>
      <c r="AO34" s="10"/>
      <c r="AP34" s="316"/>
      <c r="AQ34" s="10"/>
      <c r="AR34" s="316"/>
      <c r="AS34" s="316"/>
      <c r="AT34" s="316"/>
      <c r="AU34" s="316"/>
      <c r="AV34" s="316"/>
      <c r="AW34" s="340"/>
    </row>
    <row r="35" spans="1:50" ht="73.2" customHeight="1" x14ac:dyDescent="0.3">
      <c r="A35" s="408" t="s">
        <v>245</v>
      </c>
      <c r="B35" s="375" t="s">
        <v>309</v>
      </c>
      <c r="C35" s="37" t="s">
        <v>310</v>
      </c>
      <c r="D35" s="37" t="s">
        <v>311</v>
      </c>
      <c r="E35" s="37" t="s">
        <v>7</v>
      </c>
      <c r="F35" s="37">
        <v>3</v>
      </c>
      <c r="G35" s="37" t="s">
        <v>9</v>
      </c>
      <c r="H35" s="37">
        <v>10</v>
      </c>
      <c r="I35" s="41" t="s">
        <v>11</v>
      </c>
      <c r="J35" s="38" t="s">
        <v>312</v>
      </c>
      <c r="K35" s="38" t="s">
        <v>78</v>
      </c>
      <c r="L35" s="37" t="s">
        <v>114</v>
      </c>
      <c r="M35" s="37" t="s">
        <v>115</v>
      </c>
      <c r="N35" s="37" t="s">
        <v>41</v>
      </c>
      <c r="O35" s="37">
        <v>7.5</v>
      </c>
      <c r="P35" s="44" t="s">
        <v>31</v>
      </c>
      <c r="Q35" s="243" t="s">
        <v>653</v>
      </c>
      <c r="R35" s="243" t="s">
        <v>303</v>
      </c>
      <c r="S35" s="159" t="s">
        <v>238</v>
      </c>
      <c r="T35" s="14"/>
      <c r="U35" s="246" t="s">
        <v>422</v>
      </c>
      <c r="W35" s="9"/>
      <c r="Y35" s="148">
        <f>2/6</f>
        <v>0.33333333333333331</v>
      </c>
      <c r="AF35" s="244" t="s">
        <v>39</v>
      </c>
      <c r="AG35" s="243" t="s">
        <v>589</v>
      </c>
      <c r="AH35" s="243" t="s">
        <v>48</v>
      </c>
      <c r="AI35" s="243">
        <v>2.5</v>
      </c>
      <c r="AJ35" s="245" t="s">
        <v>588</v>
      </c>
      <c r="AL35" s="289" t="s">
        <v>715</v>
      </c>
      <c r="AM35" s="289" t="s">
        <v>303</v>
      </c>
      <c r="AN35" s="275" t="s">
        <v>713</v>
      </c>
      <c r="AO35" s="304"/>
      <c r="AP35" s="315" t="s">
        <v>489</v>
      </c>
      <c r="AR35" s="373" t="s">
        <v>114</v>
      </c>
      <c r="AS35" s="373" t="s">
        <v>15</v>
      </c>
      <c r="AT35" s="373" t="s">
        <v>139</v>
      </c>
      <c r="AU35" s="373">
        <f>2.5/2</f>
        <v>1.25</v>
      </c>
      <c r="AV35" s="372" t="s">
        <v>116</v>
      </c>
    </row>
    <row r="36" spans="1:50" ht="78" customHeight="1" x14ac:dyDescent="0.3">
      <c r="A36" s="409"/>
      <c r="B36" s="387" t="s">
        <v>309</v>
      </c>
      <c r="C36" s="387" t="s">
        <v>313</v>
      </c>
      <c r="D36" s="387" t="s">
        <v>311</v>
      </c>
      <c r="E36" s="387" t="s">
        <v>7</v>
      </c>
      <c r="F36" s="387">
        <v>3</v>
      </c>
      <c r="G36" s="387" t="s">
        <v>45</v>
      </c>
      <c r="H36" s="387">
        <v>30</v>
      </c>
      <c r="I36" s="449" t="s">
        <v>46</v>
      </c>
      <c r="J36" s="387" t="s">
        <v>314</v>
      </c>
      <c r="K36" s="387" t="s">
        <v>78</v>
      </c>
      <c r="L36" s="387" t="s">
        <v>29</v>
      </c>
      <c r="M36" s="387" t="s">
        <v>15</v>
      </c>
      <c r="N36" s="387" t="s">
        <v>139</v>
      </c>
      <c r="O36" s="387">
        <v>30</v>
      </c>
      <c r="P36" s="441" t="s">
        <v>127</v>
      </c>
      <c r="Q36" s="243" t="s">
        <v>660</v>
      </c>
      <c r="R36" s="243" t="s">
        <v>306</v>
      </c>
      <c r="S36" s="159" t="s">
        <v>238</v>
      </c>
      <c r="T36" s="14"/>
      <c r="U36" s="246" t="s">
        <v>422</v>
      </c>
      <c r="W36" s="9"/>
      <c r="AF36" s="401" t="s">
        <v>114</v>
      </c>
      <c r="AG36" s="401" t="s">
        <v>609</v>
      </c>
      <c r="AH36" s="401" t="s">
        <v>657</v>
      </c>
      <c r="AI36" s="401">
        <v>7.5</v>
      </c>
      <c r="AJ36" s="436" t="s">
        <v>31</v>
      </c>
      <c r="AL36" s="455" t="s">
        <v>731</v>
      </c>
      <c r="AM36" s="453" t="s">
        <v>306</v>
      </c>
      <c r="AN36" s="455" t="s">
        <v>713</v>
      </c>
      <c r="AO36" s="304"/>
      <c r="AP36" s="465" t="s">
        <v>489</v>
      </c>
      <c r="AR36" s="408" t="s">
        <v>39</v>
      </c>
      <c r="AS36" s="408" t="s">
        <v>598</v>
      </c>
      <c r="AT36" s="408" t="s">
        <v>41</v>
      </c>
      <c r="AU36" s="408">
        <f>7.5/4</f>
        <v>1.875</v>
      </c>
      <c r="AV36" s="411" t="s">
        <v>116</v>
      </c>
    </row>
    <row r="37" spans="1:50" s="14" customFormat="1" ht="78" customHeight="1" x14ac:dyDescent="0.3">
      <c r="A37" s="409"/>
      <c r="B37" s="388"/>
      <c r="C37" s="388"/>
      <c r="D37" s="388"/>
      <c r="E37" s="388"/>
      <c r="F37" s="388"/>
      <c r="G37" s="388"/>
      <c r="H37" s="388"/>
      <c r="I37" s="450"/>
      <c r="J37" s="388"/>
      <c r="K37" s="388"/>
      <c r="L37" s="388"/>
      <c r="M37" s="388"/>
      <c r="N37" s="388"/>
      <c r="O37" s="388"/>
      <c r="P37" s="442"/>
      <c r="Q37" s="243" t="s">
        <v>658</v>
      </c>
      <c r="R37" s="243" t="s">
        <v>303</v>
      </c>
      <c r="S37" s="159" t="s">
        <v>659</v>
      </c>
      <c r="U37" s="246" t="s">
        <v>422</v>
      </c>
      <c r="W37" s="9"/>
      <c r="AF37" s="401"/>
      <c r="AG37" s="401"/>
      <c r="AH37" s="401"/>
      <c r="AI37" s="401"/>
      <c r="AJ37" s="436"/>
      <c r="AL37" s="456"/>
      <c r="AM37" s="454"/>
      <c r="AN37" s="456"/>
      <c r="AO37" s="304"/>
      <c r="AP37" s="466"/>
      <c r="AR37" s="410"/>
      <c r="AS37" s="410"/>
      <c r="AT37" s="410"/>
      <c r="AU37" s="410"/>
      <c r="AV37" s="413"/>
      <c r="AW37" s="337"/>
    </row>
    <row r="38" spans="1:50" ht="62.4" customHeight="1" x14ac:dyDescent="0.3">
      <c r="A38" s="409"/>
      <c r="B38" s="396" t="s">
        <v>315</v>
      </c>
      <c r="C38" s="396" t="s">
        <v>316</v>
      </c>
      <c r="D38" s="396" t="s">
        <v>311</v>
      </c>
      <c r="E38" s="396" t="s">
        <v>7</v>
      </c>
      <c r="F38" s="396">
        <v>3</v>
      </c>
      <c r="G38" s="396" t="s">
        <v>45</v>
      </c>
      <c r="H38" s="396">
        <v>30</v>
      </c>
      <c r="I38" s="446" t="s">
        <v>46</v>
      </c>
      <c r="J38" s="387" t="s">
        <v>317</v>
      </c>
      <c r="K38" s="387" t="s">
        <v>78</v>
      </c>
      <c r="L38" s="396" t="s">
        <v>39</v>
      </c>
      <c r="M38" s="396" t="s">
        <v>318</v>
      </c>
      <c r="N38" s="396" t="s">
        <v>41</v>
      </c>
      <c r="O38" s="396">
        <v>15</v>
      </c>
      <c r="P38" s="405" t="s">
        <v>9</v>
      </c>
      <c r="Q38" s="243" t="s">
        <v>654</v>
      </c>
      <c r="R38" s="243" t="s">
        <v>306</v>
      </c>
      <c r="S38" s="247" t="s">
        <v>661</v>
      </c>
      <c r="T38" s="14"/>
      <c r="U38" s="246" t="s">
        <v>422</v>
      </c>
      <c r="W38" s="9"/>
      <c r="AF38" s="391" t="s">
        <v>39</v>
      </c>
      <c r="AG38" s="391" t="s">
        <v>589</v>
      </c>
      <c r="AH38" s="391" t="s">
        <v>48</v>
      </c>
      <c r="AI38" s="391">
        <v>5</v>
      </c>
      <c r="AJ38" s="460" t="s">
        <v>31</v>
      </c>
      <c r="AL38" s="275" t="s">
        <v>716</v>
      </c>
      <c r="AM38" s="290" t="s">
        <v>306</v>
      </c>
      <c r="AN38" s="290" t="s">
        <v>238</v>
      </c>
      <c r="AO38" s="303"/>
      <c r="AP38" s="315" t="s">
        <v>489</v>
      </c>
      <c r="AR38" s="408" t="s">
        <v>29</v>
      </c>
      <c r="AS38" s="408" t="s">
        <v>589</v>
      </c>
      <c r="AT38" s="408" t="s">
        <v>139</v>
      </c>
      <c r="AU38" s="408">
        <f>5/2</f>
        <v>2.5</v>
      </c>
      <c r="AV38" s="411" t="s">
        <v>116</v>
      </c>
    </row>
    <row r="39" spans="1:50" ht="38.4" customHeight="1" x14ac:dyDescent="0.3">
      <c r="A39" s="409"/>
      <c r="B39" s="396"/>
      <c r="C39" s="396"/>
      <c r="D39" s="396"/>
      <c r="E39" s="396"/>
      <c r="F39" s="396"/>
      <c r="G39" s="396"/>
      <c r="H39" s="396"/>
      <c r="I39" s="446"/>
      <c r="J39" s="393"/>
      <c r="K39" s="393"/>
      <c r="L39" s="396"/>
      <c r="M39" s="396"/>
      <c r="N39" s="396"/>
      <c r="O39" s="396"/>
      <c r="P39" s="405"/>
      <c r="Q39" s="243" t="s">
        <v>319</v>
      </c>
      <c r="R39" s="243" t="s">
        <v>306</v>
      </c>
      <c r="S39" s="159" t="s">
        <v>238</v>
      </c>
      <c r="T39" s="14"/>
      <c r="U39" s="246" t="s">
        <v>422</v>
      </c>
      <c r="W39" s="9"/>
      <c r="AF39" s="432"/>
      <c r="AG39" s="432"/>
      <c r="AH39" s="432"/>
      <c r="AI39" s="432"/>
      <c r="AJ39" s="461"/>
      <c r="AL39" s="455" t="s">
        <v>717</v>
      </c>
      <c r="AM39" s="455" t="s">
        <v>306</v>
      </c>
      <c r="AN39" s="455" t="s">
        <v>238</v>
      </c>
      <c r="AO39" s="304"/>
      <c r="AP39" s="465" t="s">
        <v>489</v>
      </c>
      <c r="AR39" s="409"/>
      <c r="AS39" s="409"/>
      <c r="AT39" s="409"/>
      <c r="AU39" s="409"/>
      <c r="AV39" s="412"/>
    </row>
    <row r="40" spans="1:50" ht="56.4" customHeight="1" x14ac:dyDescent="0.3">
      <c r="A40" s="409"/>
      <c r="B40" s="396"/>
      <c r="C40" s="396"/>
      <c r="D40" s="396"/>
      <c r="E40" s="396"/>
      <c r="F40" s="396"/>
      <c r="G40" s="396"/>
      <c r="H40" s="396"/>
      <c r="I40" s="446"/>
      <c r="J40" s="388"/>
      <c r="K40" s="388"/>
      <c r="L40" s="396"/>
      <c r="M40" s="396"/>
      <c r="N40" s="396"/>
      <c r="O40" s="396"/>
      <c r="P40" s="405"/>
      <c r="Q40" s="243" t="s">
        <v>655</v>
      </c>
      <c r="R40" s="243" t="s">
        <v>306</v>
      </c>
      <c r="S40" s="159" t="s">
        <v>238</v>
      </c>
      <c r="T40" s="14"/>
      <c r="U40" s="246" t="s">
        <v>422</v>
      </c>
      <c r="W40" s="9"/>
      <c r="AF40" s="392"/>
      <c r="AG40" s="392"/>
      <c r="AH40" s="392"/>
      <c r="AI40" s="392"/>
      <c r="AJ40" s="462"/>
      <c r="AL40" s="456"/>
      <c r="AM40" s="456"/>
      <c r="AN40" s="456"/>
      <c r="AO40" s="304"/>
      <c r="AP40" s="466"/>
      <c r="AR40" s="410"/>
      <c r="AS40" s="410"/>
      <c r="AT40" s="410"/>
      <c r="AU40" s="410"/>
      <c r="AV40" s="413"/>
    </row>
    <row r="41" spans="1:50" s="14" customFormat="1" x14ac:dyDescent="0.3">
      <c r="A41" s="279"/>
      <c r="B41" s="280"/>
      <c r="C41" s="280"/>
      <c r="D41" s="280"/>
      <c r="E41" s="280"/>
      <c r="F41" s="280"/>
      <c r="G41" s="280"/>
      <c r="H41" s="280"/>
      <c r="I41" s="280"/>
      <c r="J41" s="280"/>
      <c r="K41" s="280"/>
      <c r="L41" s="280"/>
      <c r="M41" s="280"/>
      <c r="N41" s="280"/>
      <c r="O41" s="280"/>
      <c r="P41" s="280"/>
      <c r="Q41" s="280"/>
      <c r="R41" s="280"/>
      <c r="S41" s="281"/>
      <c r="U41" s="113"/>
      <c r="W41" s="9"/>
      <c r="AF41" s="317"/>
      <c r="AG41" s="317"/>
      <c r="AH41" s="317"/>
      <c r="AI41" s="317"/>
      <c r="AJ41" s="317"/>
      <c r="AL41" s="316"/>
      <c r="AM41" s="316"/>
      <c r="AN41" s="316"/>
      <c r="AO41" s="10"/>
      <c r="AP41" s="316"/>
      <c r="AQ41" s="10"/>
      <c r="AR41" s="316"/>
      <c r="AS41" s="316"/>
      <c r="AT41" s="316"/>
      <c r="AU41" s="316"/>
      <c r="AV41" s="316"/>
      <c r="AW41" s="340"/>
    </row>
    <row r="42" spans="1:50" ht="40.200000000000003" customHeight="1" x14ac:dyDescent="0.3">
      <c r="A42" s="437" t="s">
        <v>289</v>
      </c>
      <c r="B42" s="396" t="s">
        <v>290</v>
      </c>
      <c r="C42" s="396" t="s">
        <v>471</v>
      </c>
      <c r="D42" s="396" t="s">
        <v>92</v>
      </c>
      <c r="E42" s="396" t="s">
        <v>7</v>
      </c>
      <c r="F42" s="396">
        <v>3</v>
      </c>
      <c r="G42" s="396" t="s">
        <v>9</v>
      </c>
      <c r="H42" s="396">
        <v>10</v>
      </c>
      <c r="I42" s="402" t="s">
        <v>11</v>
      </c>
      <c r="J42" s="387" t="s">
        <v>465</v>
      </c>
      <c r="K42" s="387" t="s">
        <v>291</v>
      </c>
      <c r="L42" s="396" t="s">
        <v>114</v>
      </c>
      <c r="M42" s="396" t="s">
        <v>47</v>
      </c>
      <c r="N42" s="396" t="s">
        <v>48</v>
      </c>
      <c r="O42" s="396">
        <v>10</v>
      </c>
      <c r="P42" s="405" t="s">
        <v>9</v>
      </c>
      <c r="Q42" s="37" t="s">
        <v>466</v>
      </c>
      <c r="R42" s="387" t="s">
        <v>469</v>
      </c>
      <c r="S42" s="438" t="s">
        <v>470</v>
      </c>
      <c r="U42" s="110" t="s">
        <v>422</v>
      </c>
      <c r="W42" s="9"/>
      <c r="Y42" s="148">
        <f>3/3</f>
        <v>1</v>
      </c>
      <c r="AD42" s="457"/>
      <c r="AE42" s="457"/>
      <c r="AF42" s="408" t="s">
        <v>114</v>
      </c>
      <c r="AG42" s="408" t="s">
        <v>589</v>
      </c>
      <c r="AH42" s="408" t="s">
        <v>41</v>
      </c>
      <c r="AI42" s="408">
        <v>5</v>
      </c>
      <c r="AJ42" s="460" t="s">
        <v>31</v>
      </c>
      <c r="AL42" s="275" t="s">
        <v>718</v>
      </c>
      <c r="AM42" s="275" t="s">
        <v>469</v>
      </c>
      <c r="AN42" s="275" t="s">
        <v>713</v>
      </c>
      <c r="AO42" s="304"/>
      <c r="AP42" s="318" t="s">
        <v>489</v>
      </c>
      <c r="AR42" s="408" t="s">
        <v>114</v>
      </c>
      <c r="AS42" s="419" t="s">
        <v>589</v>
      </c>
      <c r="AT42" s="408" t="s">
        <v>48</v>
      </c>
      <c r="AU42" s="471">
        <f>5/3</f>
        <v>1.6666666666666667</v>
      </c>
      <c r="AV42" s="411" t="s">
        <v>116</v>
      </c>
      <c r="AW42" s="341"/>
    </row>
    <row r="43" spans="1:50" ht="45" customHeight="1" x14ac:dyDescent="0.3">
      <c r="A43" s="437"/>
      <c r="B43" s="396"/>
      <c r="C43" s="396"/>
      <c r="D43" s="396"/>
      <c r="E43" s="396"/>
      <c r="F43" s="396"/>
      <c r="G43" s="396"/>
      <c r="H43" s="396"/>
      <c r="I43" s="402"/>
      <c r="J43" s="393"/>
      <c r="K43" s="393"/>
      <c r="L43" s="396"/>
      <c r="M43" s="396"/>
      <c r="N43" s="396"/>
      <c r="O43" s="396"/>
      <c r="P43" s="405"/>
      <c r="Q43" s="37" t="s">
        <v>467</v>
      </c>
      <c r="R43" s="393"/>
      <c r="S43" s="439"/>
      <c r="U43" s="123" t="s">
        <v>422</v>
      </c>
      <c r="W43" s="9"/>
      <c r="AD43" s="458"/>
      <c r="AE43" s="458"/>
      <c r="AF43" s="409"/>
      <c r="AG43" s="409"/>
      <c r="AH43" s="409"/>
      <c r="AI43" s="409"/>
      <c r="AJ43" s="461"/>
      <c r="AL43" s="455" t="s">
        <v>719</v>
      </c>
      <c r="AM43" s="455" t="s">
        <v>469</v>
      </c>
      <c r="AN43" s="455" t="s">
        <v>713</v>
      </c>
      <c r="AO43" s="304"/>
      <c r="AP43" s="463" t="s">
        <v>489</v>
      </c>
      <c r="AR43" s="409"/>
      <c r="AS43" s="451"/>
      <c r="AT43" s="409"/>
      <c r="AU43" s="472"/>
      <c r="AV43" s="412"/>
      <c r="AW43" s="341"/>
    </row>
    <row r="44" spans="1:50" ht="52.2" customHeight="1" x14ac:dyDescent="0.3">
      <c r="A44" s="437"/>
      <c r="B44" s="396"/>
      <c r="C44" s="396"/>
      <c r="D44" s="396"/>
      <c r="E44" s="396"/>
      <c r="F44" s="396"/>
      <c r="G44" s="396"/>
      <c r="H44" s="396"/>
      <c r="I44" s="402"/>
      <c r="J44" s="388"/>
      <c r="K44" s="388"/>
      <c r="L44" s="396"/>
      <c r="M44" s="396"/>
      <c r="N44" s="396"/>
      <c r="O44" s="396"/>
      <c r="P44" s="405"/>
      <c r="Q44" s="37" t="s">
        <v>468</v>
      </c>
      <c r="R44" s="388"/>
      <c r="S44" s="440"/>
      <c r="U44" s="123" t="s">
        <v>422</v>
      </c>
      <c r="W44" s="9"/>
      <c r="AD44" s="459"/>
      <c r="AE44" s="459"/>
      <c r="AF44" s="410"/>
      <c r="AG44" s="410"/>
      <c r="AH44" s="410"/>
      <c r="AI44" s="410"/>
      <c r="AJ44" s="462"/>
      <c r="AL44" s="456"/>
      <c r="AM44" s="456"/>
      <c r="AN44" s="456"/>
      <c r="AO44" s="304"/>
      <c r="AP44" s="464"/>
      <c r="AR44" s="410"/>
      <c r="AS44" s="420"/>
      <c r="AT44" s="410"/>
      <c r="AU44" s="473"/>
      <c r="AV44" s="413"/>
      <c r="AW44" s="341"/>
    </row>
    <row r="45" spans="1:50" x14ac:dyDescent="0.3">
      <c r="AV45">
        <v>13</v>
      </c>
    </row>
    <row r="46" spans="1:50" x14ac:dyDescent="0.3">
      <c r="C46">
        <v>13</v>
      </c>
    </row>
    <row r="47" spans="1:50" x14ac:dyDescent="0.3">
      <c r="Q47">
        <v>27</v>
      </c>
      <c r="S47">
        <v>19</v>
      </c>
      <c r="U47" s="51">
        <v>16</v>
      </c>
      <c r="Y47" s="153"/>
      <c r="AL47" t="s">
        <v>751</v>
      </c>
      <c r="AX47">
        <v>1</v>
      </c>
    </row>
    <row r="48" spans="1:50" x14ac:dyDescent="0.3">
      <c r="AX48" s="357">
        <f>16+1</f>
        <v>17</v>
      </c>
    </row>
  </sheetData>
  <mergeCells count="306">
    <mergeCell ref="AR36:AR37"/>
    <mergeCell ref="AS36:AS37"/>
    <mergeCell ref="AT36:AT37"/>
    <mergeCell ref="AU36:AU37"/>
    <mergeCell ref="AV36:AV37"/>
    <mergeCell ref="AR38:AR40"/>
    <mergeCell ref="AS38:AS40"/>
    <mergeCell ref="AT38:AT40"/>
    <mergeCell ref="AU38:AU40"/>
    <mergeCell ref="AV38:AV40"/>
    <mergeCell ref="AX14:AX15"/>
    <mergeCell ref="AY14:AY15"/>
    <mergeCell ref="AZ14:AZ15"/>
    <mergeCell ref="BA14:BA15"/>
    <mergeCell ref="AX11:AZ11"/>
    <mergeCell ref="AR42:AR44"/>
    <mergeCell ref="AS42:AS44"/>
    <mergeCell ref="AT42:AT44"/>
    <mergeCell ref="AU42:AU44"/>
    <mergeCell ref="AV42:AV44"/>
    <mergeCell ref="AR25:AR26"/>
    <mergeCell ref="AS25:AS26"/>
    <mergeCell ref="AT25:AT26"/>
    <mergeCell ref="AU25:AU26"/>
    <mergeCell ref="AV25:AV26"/>
    <mergeCell ref="AR29:AR30"/>
    <mergeCell ref="AS29:AS30"/>
    <mergeCell ref="AT29:AT30"/>
    <mergeCell ref="AU29:AU30"/>
    <mergeCell ref="AV29:AV30"/>
    <mergeCell ref="AR31:AR33"/>
    <mergeCell ref="AS31:AS33"/>
    <mergeCell ref="AT31:AT33"/>
    <mergeCell ref="AU31:AU33"/>
    <mergeCell ref="AP25:AP26"/>
    <mergeCell ref="AP27:AP28"/>
    <mergeCell ref="AP29:AP30"/>
    <mergeCell ref="AP32:AP33"/>
    <mergeCell ref="AP36:AP37"/>
    <mergeCell ref="AP39:AP40"/>
    <mergeCell ref="AP43:AP44"/>
    <mergeCell ref="AL43:AL44"/>
    <mergeCell ref="AM43:AM44"/>
    <mergeCell ref="AN43:AN44"/>
    <mergeCell ref="AL32:AL33"/>
    <mergeCell ref="AM32:AM33"/>
    <mergeCell ref="AN32:AN33"/>
    <mergeCell ref="AL39:AL40"/>
    <mergeCell ref="AM39:AM40"/>
    <mergeCell ref="AN39:AN40"/>
    <mergeCell ref="AL36:AL37"/>
    <mergeCell ref="AM36:AM37"/>
    <mergeCell ref="AN36:AN37"/>
    <mergeCell ref="AL25:AL26"/>
    <mergeCell ref="AM25:AM26"/>
    <mergeCell ref="AN25:AN26"/>
    <mergeCell ref="AL27:AL28"/>
    <mergeCell ref="AM27:AM28"/>
    <mergeCell ref="AN27:AN28"/>
    <mergeCell ref="AL29:AL30"/>
    <mergeCell ref="AM29:AM30"/>
    <mergeCell ref="AN29:AN30"/>
    <mergeCell ref="AI25:AI26"/>
    <mergeCell ref="AJ25:AJ26"/>
    <mergeCell ref="AF27:AF28"/>
    <mergeCell ref="AD42:AD44"/>
    <mergeCell ref="AE42:AE44"/>
    <mergeCell ref="AF42:AF44"/>
    <mergeCell ref="AG42:AG44"/>
    <mergeCell ref="AH42:AH44"/>
    <mergeCell ref="AI42:AI44"/>
    <mergeCell ref="AJ42:AJ44"/>
    <mergeCell ref="AF38:AF40"/>
    <mergeCell ref="AG38:AG40"/>
    <mergeCell ref="AH38:AH40"/>
    <mergeCell ref="AI38:AI40"/>
    <mergeCell ref="AJ38:AJ40"/>
    <mergeCell ref="AF25:AF26"/>
    <mergeCell ref="AG25:AG26"/>
    <mergeCell ref="AH25:AH26"/>
    <mergeCell ref="AG27:AG28"/>
    <mergeCell ref="AH27:AH28"/>
    <mergeCell ref="AD10:AJ10"/>
    <mergeCell ref="AD18:AD20"/>
    <mergeCell ref="AE18:AE20"/>
    <mergeCell ref="AF18:AF20"/>
    <mergeCell ref="AG18:AG20"/>
    <mergeCell ref="AH18:AH20"/>
    <mergeCell ref="AI18:AI20"/>
    <mergeCell ref="AJ18:AJ20"/>
    <mergeCell ref="AD21:AD23"/>
    <mergeCell ref="AE21:AE23"/>
    <mergeCell ref="AF21:AF23"/>
    <mergeCell ref="AG21:AG23"/>
    <mergeCell ref="AH21:AH23"/>
    <mergeCell ref="AI21:AI23"/>
    <mergeCell ref="AJ21:AJ23"/>
    <mergeCell ref="AD11:AE11"/>
    <mergeCell ref="AF11:AH11"/>
    <mergeCell ref="AI11:AJ11"/>
    <mergeCell ref="G38:G40"/>
    <mergeCell ref="H38:H40"/>
    <mergeCell ref="I38:I40"/>
    <mergeCell ref="J38:J40"/>
    <mergeCell ref="K38:K40"/>
    <mergeCell ref="A25:A33"/>
    <mergeCell ref="A35:A40"/>
    <mergeCell ref="C38:C40"/>
    <mergeCell ref="D38:D40"/>
    <mergeCell ref="E38:E40"/>
    <mergeCell ref="F38:F40"/>
    <mergeCell ref="B38:B40"/>
    <mergeCell ref="C31:C33"/>
    <mergeCell ref="D31:D33"/>
    <mergeCell ref="I36:I37"/>
    <mergeCell ref="B29:B33"/>
    <mergeCell ref="C29:C30"/>
    <mergeCell ref="D29:D30"/>
    <mergeCell ref="E29:E30"/>
    <mergeCell ref="F29:F30"/>
    <mergeCell ref="G29:G30"/>
    <mergeCell ref="H29:H30"/>
    <mergeCell ref="I29:I30"/>
    <mergeCell ref="J29:J30"/>
    <mergeCell ref="O29:O30"/>
    <mergeCell ref="L27:L28"/>
    <mergeCell ref="M27:M28"/>
    <mergeCell ref="N27:N28"/>
    <mergeCell ref="O27:O28"/>
    <mergeCell ref="K31:K33"/>
    <mergeCell ref="L31:L33"/>
    <mergeCell ref="M31:M33"/>
    <mergeCell ref="N31:N33"/>
    <mergeCell ref="O31:O33"/>
    <mergeCell ref="A7:R7"/>
    <mergeCell ref="A13:A16"/>
    <mergeCell ref="B25:B28"/>
    <mergeCell ref="C25:C26"/>
    <mergeCell ref="D25:D26"/>
    <mergeCell ref="E25:E26"/>
    <mergeCell ref="F25:F26"/>
    <mergeCell ref="C27:C28"/>
    <mergeCell ref="D27:D28"/>
    <mergeCell ref="E27:E28"/>
    <mergeCell ref="F27:F28"/>
    <mergeCell ref="A18:A23"/>
    <mergeCell ref="B18:B20"/>
    <mergeCell ref="C18:C20"/>
    <mergeCell ref="D18:D20"/>
    <mergeCell ref="E18:E20"/>
    <mergeCell ref="F18:F20"/>
    <mergeCell ref="A11:A12"/>
    <mergeCell ref="B11:B12"/>
    <mergeCell ref="C11:D11"/>
    <mergeCell ref="P27:P28"/>
    <mergeCell ref="E11:I11"/>
    <mergeCell ref="P25:P26"/>
    <mergeCell ref="P21:P23"/>
    <mergeCell ref="F31:F33"/>
    <mergeCell ref="O21:O23"/>
    <mergeCell ref="J11:K11"/>
    <mergeCell ref="G18:G20"/>
    <mergeCell ref="H18:H20"/>
    <mergeCell ref="I18:I20"/>
    <mergeCell ref="J18:J20"/>
    <mergeCell ref="K18:K20"/>
    <mergeCell ref="I25:I26"/>
    <mergeCell ref="J25:J26"/>
    <mergeCell ref="K25:K26"/>
    <mergeCell ref="I14:I15"/>
    <mergeCell ref="J14:J15"/>
    <mergeCell ref="K14:K15"/>
    <mergeCell ref="L14:L15"/>
    <mergeCell ref="M14:M15"/>
    <mergeCell ref="N14:N15"/>
    <mergeCell ref="G31:G33"/>
    <mergeCell ref="H31:H33"/>
    <mergeCell ref="I31:I33"/>
    <mergeCell ref="J31:J33"/>
    <mergeCell ref="K29:K30"/>
    <mergeCell ref="L29:L30"/>
    <mergeCell ref="L11:N11"/>
    <mergeCell ref="R42:R44"/>
    <mergeCell ref="S42:S44"/>
    <mergeCell ref="L36:L37"/>
    <mergeCell ref="M36:M37"/>
    <mergeCell ref="N36:N37"/>
    <mergeCell ref="O36:O37"/>
    <mergeCell ref="P36:P37"/>
    <mergeCell ref="J42:J44"/>
    <mergeCell ref="K42:K44"/>
    <mergeCell ref="L42:L44"/>
    <mergeCell ref="M42:M44"/>
    <mergeCell ref="N42:N44"/>
    <mergeCell ref="O42:O44"/>
    <mergeCell ref="P42:P44"/>
    <mergeCell ref="P38:P40"/>
    <mergeCell ref="L38:L40"/>
    <mergeCell ref="M38:M40"/>
    <mergeCell ref="N38:N40"/>
    <mergeCell ref="O38:O40"/>
    <mergeCell ref="A42:A44"/>
    <mergeCell ref="B42:B44"/>
    <mergeCell ref="C42:C44"/>
    <mergeCell ref="D42:D44"/>
    <mergeCell ref="E42:E44"/>
    <mergeCell ref="F42:F44"/>
    <mergeCell ref="G42:G44"/>
    <mergeCell ref="H42:H44"/>
    <mergeCell ref="I42:I44"/>
    <mergeCell ref="B21:B23"/>
    <mergeCell ref="C21:C23"/>
    <mergeCell ref="D21:D23"/>
    <mergeCell ref="AI27:AI28"/>
    <mergeCell ref="AJ27:AJ28"/>
    <mergeCell ref="AF29:AF30"/>
    <mergeCell ref="AG29:AG30"/>
    <mergeCell ref="AH29:AH30"/>
    <mergeCell ref="AI29:AI30"/>
    <mergeCell ref="AJ29:AJ30"/>
    <mergeCell ref="P29:P30"/>
    <mergeCell ref="G27:G28"/>
    <mergeCell ref="H27:H28"/>
    <mergeCell ref="I27:I28"/>
    <mergeCell ref="J27:J28"/>
    <mergeCell ref="K27:K28"/>
    <mergeCell ref="L25:L26"/>
    <mergeCell ref="M25:M26"/>
    <mergeCell ref="N25:N26"/>
    <mergeCell ref="O25:O26"/>
    <mergeCell ref="G25:G26"/>
    <mergeCell ref="H25:H26"/>
    <mergeCell ref="M29:M30"/>
    <mergeCell ref="N29:N30"/>
    <mergeCell ref="AR10:AV10"/>
    <mergeCell ref="AR11:AT11"/>
    <mergeCell ref="AU11:AV11"/>
    <mergeCell ref="C36:C37"/>
    <mergeCell ref="D36:D37"/>
    <mergeCell ref="E36:E37"/>
    <mergeCell ref="F36:F37"/>
    <mergeCell ref="G36:G37"/>
    <mergeCell ref="H36:H37"/>
    <mergeCell ref="J36:J37"/>
    <mergeCell ref="K36:K37"/>
    <mergeCell ref="AI31:AI33"/>
    <mergeCell ref="AJ31:AJ33"/>
    <mergeCell ref="AF36:AF37"/>
    <mergeCell ref="AG36:AG37"/>
    <mergeCell ref="AH36:AH37"/>
    <mergeCell ref="AI36:AI37"/>
    <mergeCell ref="AJ36:AJ37"/>
    <mergeCell ref="Y11:AA11"/>
    <mergeCell ref="AF31:AF33"/>
    <mergeCell ref="AG31:AG33"/>
    <mergeCell ref="AH31:AH33"/>
    <mergeCell ref="P31:P33"/>
    <mergeCell ref="E31:E33"/>
    <mergeCell ref="K21:K23"/>
    <mergeCell ref="H21:H23"/>
    <mergeCell ref="M18:M20"/>
    <mergeCell ref="N18:N20"/>
    <mergeCell ref="L18:L20"/>
    <mergeCell ref="L21:L23"/>
    <mergeCell ref="M21:M23"/>
    <mergeCell ref="N21:N23"/>
    <mergeCell ref="AL11:AN11"/>
    <mergeCell ref="Q11:S11"/>
    <mergeCell ref="O11:P11"/>
    <mergeCell ref="O18:O20"/>
    <mergeCell ref="P18:P20"/>
    <mergeCell ref="O14:O15"/>
    <mergeCell ref="P14:P15"/>
    <mergeCell ref="E14:E15"/>
    <mergeCell ref="F14:F15"/>
    <mergeCell ref="G14:G15"/>
    <mergeCell ref="H14:H15"/>
    <mergeCell ref="E21:E23"/>
    <mergeCell ref="F21:F23"/>
    <mergeCell ref="G21:G23"/>
    <mergeCell ref="I21:I23"/>
    <mergeCell ref="J21:J23"/>
    <mergeCell ref="AV31:AV33"/>
    <mergeCell ref="AR27:AR28"/>
    <mergeCell ref="AS27:AS28"/>
    <mergeCell ref="AT27:AT28"/>
    <mergeCell ref="AU27:AU28"/>
    <mergeCell ref="AV27:AV28"/>
    <mergeCell ref="B36:B37"/>
    <mergeCell ref="B13:B15"/>
    <mergeCell ref="C14:C15"/>
    <mergeCell ref="Q14:Q15"/>
    <mergeCell ref="AR14:AR15"/>
    <mergeCell ref="AS14:AS15"/>
    <mergeCell ref="AT14:AT15"/>
    <mergeCell ref="AU14:AU15"/>
    <mergeCell ref="AV14:AV15"/>
    <mergeCell ref="R14:R15"/>
    <mergeCell ref="S14:S15"/>
    <mergeCell ref="U14:U15"/>
    <mergeCell ref="AF14:AF15"/>
    <mergeCell ref="AG14:AG15"/>
    <mergeCell ref="AH14:AH15"/>
    <mergeCell ref="AI14:AI15"/>
    <mergeCell ref="AJ14:AJ15"/>
    <mergeCell ref="D14:D15"/>
  </mergeCells>
  <pageMargins left="0.70866141732283472" right="0.70866141732283472" top="0.74803149606299213" bottom="0.74803149606299213" header="0.31496062992125984" footer="0.31496062992125984"/>
  <pageSetup scale="35" fitToHeight="3"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T51"/>
  <sheetViews>
    <sheetView topLeftCell="O37" zoomScale="60" zoomScaleNormal="60" workbookViewId="0">
      <selection activeCell="AH50" sqref="AH50"/>
    </sheetView>
  </sheetViews>
  <sheetFormatPr baseColWidth="10" defaultRowHeight="14.4" x14ac:dyDescent="0.3"/>
  <cols>
    <col min="1" max="1" width="18.21875" customWidth="1"/>
    <col min="2" max="2" width="15.44140625" bestFit="1" customWidth="1"/>
    <col min="3" max="3" width="37" customWidth="1"/>
    <col min="4" max="4" width="18.77734375" customWidth="1"/>
    <col min="5" max="8" width="11.5546875" customWidth="1"/>
    <col min="9" max="9" width="11.21875" customWidth="1"/>
    <col min="10" max="10" width="31.109375" customWidth="1"/>
    <col min="11" max="11" width="15.33203125" customWidth="1"/>
    <col min="12" max="13" width="16.21875" customWidth="1"/>
    <col min="14" max="14" width="12.77734375" customWidth="1"/>
    <col min="15" max="15" width="15.44140625" customWidth="1"/>
    <col min="16" max="16" width="15.33203125" customWidth="1"/>
    <col min="17" max="17" width="33.44140625" customWidth="1"/>
    <col min="18" max="18" width="17.109375" customWidth="1"/>
    <col min="19" max="19" width="21.6640625" customWidth="1"/>
    <col min="20" max="20" width="1.33203125" customWidth="1"/>
    <col min="21" max="21" width="13.77734375" style="10" customWidth="1"/>
    <col min="22" max="22" width="1.21875" customWidth="1"/>
    <col min="23" max="23" width="46.77734375" hidden="1" customWidth="1"/>
    <col min="24" max="24" width="2.33203125" hidden="1" customWidth="1"/>
    <col min="25" max="25" width="11.5546875" hidden="1" customWidth="1"/>
    <col min="26" max="26" width="27.6640625" hidden="1" customWidth="1"/>
    <col min="27" max="27" width="11.5546875" hidden="1" customWidth="1"/>
    <col min="28" max="28" width="2.6640625" hidden="1" customWidth="1"/>
    <col min="29" max="29" width="2.5546875" hidden="1" customWidth="1"/>
    <col min="31" max="31" width="13.5546875" customWidth="1"/>
    <col min="35" max="35" width="2.33203125" customWidth="1"/>
    <col min="36" max="36" width="28.21875" customWidth="1"/>
    <col min="37" max="37" width="19.44140625" customWidth="1"/>
    <col min="38" max="38" width="25.109375" customWidth="1"/>
    <col min="39" max="39" width="2.6640625" style="14" customWidth="1"/>
    <col min="41" max="41" width="3.44140625" style="14" customWidth="1"/>
    <col min="43" max="43" width="16.33203125" customWidth="1"/>
    <col min="46" max="46" width="18.33203125" customWidth="1"/>
  </cols>
  <sheetData>
    <row r="7" spans="1:46" ht="23.4" x14ac:dyDescent="0.45">
      <c r="A7" s="378" t="s">
        <v>65</v>
      </c>
      <c r="B7" s="378"/>
      <c r="C7" s="378"/>
      <c r="D7" s="378"/>
      <c r="E7" s="378"/>
      <c r="F7" s="378"/>
      <c r="G7" s="378"/>
      <c r="H7" s="378"/>
      <c r="I7" s="378"/>
      <c r="J7" s="378"/>
      <c r="K7" s="378"/>
      <c r="L7" s="378"/>
      <c r="M7" s="378"/>
      <c r="N7" s="378"/>
      <c r="O7" s="378"/>
      <c r="P7" s="378"/>
      <c r="Q7" s="378"/>
      <c r="R7" s="378"/>
      <c r="S7" s="126"/>
    </row>
    <row r="9" spans="1:46" x14ac:dyDescent="0.3">
      <c r="A9" s="6" t="s">
        <v>66</v>
      </c>
      <c r="B9" s="7" t="s">
        <v>67</v>
      </c>
      <c r="C9" s="8"/>
      <c r="E9" s="6" t="s">
        <v>68</v>
      </c>
      <c r="F9" s="6"/>
      <c r="G9" s="6"/>
      <c r="H9" s="7" t="s">
        <v>69</v>
      </c>
      <c r="I9" s="7"/>
      <c r="J9" s="8"/>
      <c r="AD9" s="6" t="s">
        <v>582</v>
      </c>
      <c r="AE9" s="14"/>
      <c r="AF9" s="8"/>
      <c r="AG9" s="493" t="s">
        <v>626</v>
      </c>
      <c r="AH9" s="493"/>
      <c r="AI9" s="493"/>
      <c r="AP9" s="6" t="s">
        <v>582</v>
      </c>
      <c r="AS9" t="s">
        <v>637</v>
      </c>
    </row>
    <row r="11" spans="1:46" s="3" customFormat="1" ht="15.6" x14ac:dyDescent="0.3">
      <c r="A11" s="381" t="s">
        <v>24</v>
      </c>
      <c r="B11" s="381" t="s">
        <v>1</v>
      </c>
      <c r="C11" s="444" t="s">
        <v>56</v>
      </c>
      <c r="D11" s="444"/>
      <c r="E11" s="445" t="s">
        <v>49</v>
      </c>
      <c r="F11" s="445"/>
      <c r="G11" s="445"/>
      <c r="H11" s="445"/>
      <c r="I11" s="445"/>
      <c r="J11" s="443" t="s">
        <v>54</v>
      </c>
      <c r="K11" s="443"/>
      <c r="L11" s="429" t="s">
        <v>50</v>
      </c>
      <c r="M11" s="430"/>
      <c r="N11" s="431"/>
      <c r="O11" s="424" t="s">
        <v>51</v>
      </c>
      <c r="P11" s="424"/>
      <c r="Q11" s="423" t="s">
        <v>58</v>
      </c>
      <c r="R11" s="423"/>
      <c r="S11" s="423"/>
      <c r="U11" s="135" t="s">
        <v>400</v>
      </c>
      <c r="W11" s="135" t="s">
        <v>517</v>
      </c>
      <c r="Y11" s="379" t="s">
        <v>539</v>
      </c>
      <c r="Z11" s="380"/>
      <c r="AA11" s="380"/>
      <c r="AD11" s="429" t="s">
        <v>50</v>
      </c>
      <c r="AE11" s="430"/>
      <c r="AF11" s="431"/>
      <c r="AG11" s="424" t="s">
        <v>51</v>
      </c>
      <c r="AH11" s="424"/>
      <c r="AJ11" s="423" t="s">
        <v>58</v>
      </c>
      <c r="AK11" s="423"/>
      <c r="AL11" s="423"/>
      <c r="AN11" s="135" t="s">
        <v>400</v>
      </c>
      <c r="AP11" s="429" t="s">
        <v>50</v>
      </c>
      <c r="AQ11" s="430"/>
      <c r="AR11" s="431"/>
      <c r="AS11" s="424" t="s">
        <v>51</v>
      </c>
      <c r="AT11" s="424"/>
    </row>
    <row r="12" spans="1:46" s="2" customFormat="1" ht="45.6" customHeight="1" x14ac:dyDescent="0.3">
      <c r="A12" s="381"/>
      <c r="B12" s="381"/>
      <c r="C12" s="5" t="s">
        <v>53</v>
      </c>
      <c r="D12" s="5" t="s">
        <v>4</v>
      </c>
      <c r="E12" s="5" t="s">
        <v>5</v>
      </c>
      <c r="F12" s="5" t="s">
        <v>6</v>
      </c>
      <c r="G12" s="5" t="s">
        <v>8</v>
      </c>
      <c r="H12" s="5" t="s">
        <v>6</v>
      </c>
      <c r="I12" s="18" t="s">
        <v>10</v>
      </c>
      <c r="J12" s="5" t="s">
        <v>57</v>
      </c>
      <c r="K12" s="5" t="s">
        <v>55</v>
      </c>
      <c r="L12" s="5" t="s">
        <v>12</v>
      </c>
      <c r="M12" s="5" t="s">
        <v>13</v>
      </c>
      <c r="N12" s="5" t="s">
        <v>16</v>
      </c>
      <c r="O12" s="5" t="s">
        <v>17</v>
      </c>
      <c r="P12" s="5" t="s">
        <v>18</v>
      </c>
      <c r="Q12" s="5" t="s">
        <v>19</v>
      </c>
      <c r="R12" s="5" t="s">
        <v>20</v>
      </c>
      <c r="S12" s="5" t="s">
        <v>21</v>
      </c>
      <c r="U12" s="16" t="s">
        <v>399</v>
      </c>
      <c r="W12" s="16" t="s">
        <v>516</v>
      </c>
      <c r="Y12" s="150" t="s">
        <v>540</v>
      </c>
      <c r="Z12" s="150" t="s">
        <v>540</v>
      </c>
      <c r="AA12" s="150" t="s">
        <v>540</v>
      </c>
      <c r="AD12" s="199" t="s">
        <v>12</v>
      </c>
      <c r="AE12" s="199" t="s">
        <v>13</v>
      </c>
      <c r="AF12" s="199" t="s">
        <v>16</v>
      </c>
      <c r="AG12" s="199" t="s">
        <v>17</v>
      </c>
      <c r="AH12" s="199" t="s">
        <v>18</v>
      </c>
      <c r="AJ12" s="229" t="s">
        <v>19</v>
      </c>
      <c r="AK12" s="229" t="s">
        <v>20</v>
      </c>
      <c r="AL12" s="229" t="s">
        <v>21</v>
      </c>
      <c r="AM12" s="230"/>
      <c r="AN12" s="16" t="s">
        <v>399</v>
      </c>
      <c r="AO12" s="230"/>
      <c r="AP12" s="229" t="s">
        <v>12</v>
      </c>
      <c r="AQ12" s="229" t="s">
        <v>13</v>
      </c>
      <c r="AR12" s="229" t="s">
        <v>16</v>
      </c>
      <c r="AS12" s="229" t="s">
        <v>17</v>
      </c>
      <c r="AT12" s="229" t="s">
        <v>18</v>
      </c>
    </row>
    <row r="13" spans="1:46" s="1" customFormat="1" ht="100.8" customHeight="1" x14ac:dyDescent="0.3">
      <c r="A13" s="419" t="s">
        <v>0</v>
      </c>
      <c r="B13" s="403" t="s">
        <v>2</v>
      </c>
      <c r="C13" s="437" t="s">
        <v>3</v>
      </c>
      <c r="D13" s="419" t="s">
        <v>430</v>
      </c>
      <c r="E13" s="403" t="s">
        <v>7</v>
      </c>
      <c r="F13" s="403">
        <v>3</v>
      </c>
      <c r="G13" s="403" t="s">
        <v>9</v>
      </c>
      <c r="H13" s="403">
        <v>10</v>
      </c>
      <c r="I13" s="402" t="s">
        <v>11</v>
      </c>
      <c r="J13" s="475" t="s">
        <v>426</v>
      </c>
      <c r="K13" s="483" t="s">
        <v>190</v>
      </c>
      <c r="L13" s="408" t="s">
        <v>14</v>
      </c>
      <c r="M13" s="403" t="s">
        <v>15</v>
      </c>
      <c r="N13" s="414">
        <v>1</v>
      </c>
      <c r="O13" s="414">
        <v>30</v>
      </c>
      <c r="P13" s="477" t="s">
        <v>52</v>
      </c>
      <c r="Q13" s="15" t="s">
        <v>160</v>
      </c>
      <c r="R13" s="120" t="s">
        <v>446</v>
      </c>
      <c r="S13" s="159" t="s">
        <v>161</v>
      </c>
      <c r="U13" s="131" t="s">
        <v>489</v>
      </c>
      <c r="W13" s="131" t="s">
        <v>515</v>
      </c>
      <c r="Y13" s="148">
        <f>3/4</f>
        <v>0.75</v>
      </c>
      <c r="Z13" s="147"/>
      <c r="AA13" s="147"/>
      <c r="AD13" s="419" t="s">
        <v>114</v>
      </c>
      <c r="AE13" s="419" t="s">
        <v>598</v>
      </c>
      <c r="AF13" s="419" t="s">
        <v>41</v>
      </c>
      <c r="AG13" s="419">
        <v>7.5</v>
      </c>
      <c r="AH13" s="389" t="s">
        <v>31</v>
      </c>
      <c r="AJ13" s="474" t="s">
        <v>631</v>
      </c>
      <c r="AK13" s="474" t="s">
        <v>446</v>
      </c>
      <c r="AL13" s="474" t="s">
        <v>632</v>
      </c>
      <c r="AM13" s="475"/>
      <c r="AN13" s="470" t="s">
        <v>489</v>
      </c>
      <c r="AO13" s="419"/>
      <c r="AP13" s="437" t="s">
        <v>114</v>
      </c>
      <c r="AQ13" s="437" t="s">
        <v>633</v>
      </c>
      <c r="AR13" s="437" t="s">
        <v>41</v>
      </c>
      <c r="AS13" s="437">
        <f>7.5/4</f>
        <v>1.875</v>
      </c>
      <c r="AT13" s="406" t="s">
        <v>604</v>
      </c>
    </row>
    <row r="14" spans="1:46" s="1" customFormat="1" ht="78.599999999999994" customHeight="1" x14ac:dyDescent="0.3">
      <c r="A14" s="451"/>
      <c r="B14" s="403"/>
      <c r="C14" s="437"/>
      <c r="D14" s="420"/>
      <c r="E14" s="403"/>
      <c r="F14" s="403"/>
      <c r="G14" s="403"/>
      <c r="H14" s="403"/>
      <c r="I14" s="402"/>
      <c r="J14" s="476"/>
      <c r="K14" s="484"/>
      <c r="L14" s="409"/>
      <c r="M14" s="403"/>
      <c r="N14" s="414"/>
      <c r="O14" s="414"/>
      <c r="P14" s="477"/>
      <c r="Q14" s="15" t="s">
        <v>162</v>
      </c>
      <c r="R14" s="120" t="s">
        <v>446</v>
      </c>
      <c r="S14" s="159" t="s">
        <v>161</v>
      </c>
      <c r="U14" s="223" t="s">
        <v>489</v>
      </c>
      <c r="W14" s="131" t="s">
        <v>514</v>
      </c>
      <c r="AD14" s="420"/>
      <c r="AE14" s="420"/>
      <c r="AF14" s="420"/>
      <c r="AG14" s="420"/>
      <c r="AH14" s="390"/>
      <c r="AJ14" s="474"/>
      <c r="AK14" s="474"/>
      <c r="AL14" s="474"/>
      <c r="AM14" s="476"/>
      <c r="AN14" s="470"/>
      <c r="AO14" s="420"/>
      <c r="AP14" s="437"/>
      <c r="AQ14" s="437"/>
      <c r="AR14" s="437"/>
      <c r="AS14" s="437"/>
      <c r="AT14" s="406"/>
    </row>
    <row r="15" spans="1:46" s="1" customFormat="1" ht="100.2" customHeight="1" x14ac:dyDescent="0.3">
      <c r="A15" s="451"/>
      <c r="B15" s="403" t="s">
        <v>22</v>
      </c>
      <c r="C15" s="437" t="s">
        <v>23</v>
      </c>
      <c r="D15" s="419" t="s">
        <v>430</v>
      </c>
      <c r="E15" s="403" t="s">
        <v>7</v>
      </c>
      <c r="F15" s="403">
        <v>3</v>
      </c>
      <c r="G15" s="403" t="s">
        <v>9</v>
      </c>
      <c r="H15" s="403">
        <v>10</v>
      </c>
      <c r="I15" s="402" t="s">
        <v>11</v>
      </c>
      <c r="J15" s="475" t="s">
        <v>427</v>
      </c>
      <c r="K15" s="483" t="s">
        <v>190</v>
      </c>
      <c r="L15" s="408" t="s">
        <v>14</v>
      </c>
      <c r="M15" s="403" t="s">
        <v>15</v>
      </c>
      <c r="N15" s="414">
        <v>1</v>
      </c>
      <c r="O15" s="414">
        <v>30</v>
      </c>
      <c r="P15" s="477" t="s">
        <v>52</v>
      </c>
      <c r="Q15" s="15" t="s">
        <v>163</v>
      </c>
      <c r="R15" s="120" t="s">
        <v>446</v>
      </c>
      <c r="S15" s="159" t="s">
        <v>164</v>
      </c>
      <c r="U15" s="131" t="s">
        <v>489</v>
      </c>
      <c r="W15" s="131" t="s">
        <v>511</v>
      </c>
      <c r="AD15" s="408" t="s">
        <v>114</v>
      </c>
      <c r="AE15" s="408" t="s">
        <v>589</v>
      </c>
      <c r="AF15" s="408" t="s">
        <v>48</v>
      </c>
      <c r="AG15" s="408">
        <v>10</v>
      </c>
      <c r="AH15" s="433" t="s">
        <v>599</v>
      </c>
      <c r="AJ15" s="231" t="s">
        <v>634</v>
      </c>
      <c r="AK15" s="231" t="s">
        <v>446</v>
      </c>
      <c r="AL15" s="231" t="s">
        <v>635</v>
      </c>
      <c r="AN15" s="324" t="s">
        <v>489</v>
      </c>
      <c r="AP15" s="419" t="s">
        <v>114</v>
      </c>
      <c r="AQ15" s="419" t="s">
        <v>633</v>
      </c>
      <c r="AR15" s="419" t="s">
        <v>41</v>
      </c>
      <c r="AS15" s="419">
        <v>1.875</v>
      </c>
      <c r="AT15" s="415" t="s">
        <v>604</v>
      </c>
    </row>
    <row r="16" spans="1:46" s="1" customFormat="1" ht="72" x14ac:dyDescent="0.3">
      <c r="A16" s="451"/>
      <c r="B16" s="403"/>
      <c r="C16" s="437"/>
      <c r="D16" s="420"/>
      <c r="E16" s="403"/>
      <c r="F16" s="403"/>
      <c r="G16" s="403"/>
      <c r="H16" s="403"/>
      <c r="I16" s="402"/>
      <c r="J16" s="476"/>
      <c r="K16" s="484"/>
      <c r="L16" s="409"/>
      <c r="M16" s="403"/>
      <c r="N16" s="414"/>
      <c r="O16" s="414"/>
      <c r="P16" s="477"/>
      <c r="Q16" s="15" t="s">
        <v>630</v>
      </c>
      <c r="R16" s="120" t="s">
        <v>446</v>
      </c>
      <c r="S16" s="159" t="s">
        <v>164</v>
      </c>
      <c r="U16" s="131" t="s">
        <v>489</v>
      </c>
      <c r="W16" s="131" t="s">
        <v>513</v>
      </c>
      <c r="AD16" s="410"/>
      <c r="AE16" s="410"/>
      <c r="AF16" s="410"/>
      <c r="AG16" s="410"/>
      <c r="AH16" s="435"/>
      <c r="AJ16" s="232" t="s">
        <v>636</v>
      </c>
      <c r="AK16" s="232" t="s">
        <v>446</v>
      </c>
      <c r="AL16" s="232" t="s">
        <v>635</v>
      </c>
      <c r="AN16" s="159" t="s">
        <v>489</v>
      </c>
      <c r="AP16" s="420"/>
      <c r="AQ16" s="420"/>
      <c r="AR16" s="420"/>
      <c r="AS16" s="420"/>
      <c r="AT16" s="416"/>
    </row>
    <row r="17" spans="1:41" s="279" customFormat="1" x14ac:dyDescent="0.3">
      <c r="A17" s="282"/>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row>
    <row r="18" spans="1:41" s="1" customFormat="1" ht="57.6" x14ac:dyDescent="0.3">
      <c r="A18" s="437" t="s">
        <v>32</v>
      </c>
      <c r="B18" s="408" t="s">
        <v>33</v>
      </c>
      <c r="C18" s="437" t="s">
        <v>34</v>
      </c>
      <c r="D18" s="437" t="s">
        <v>92</v>
      </c>
      <c r="E18" s="403" t="s">
        <v>35</v>
      </c>
      <c r="F18" s="403">
        <v>1</v>
      </c>
      <c r="G18" s="403" t="s">
        <v>36</v>
      </c>
      <c r="H18" s="403">
        <v>5</v>
      </c>
      <c r="I18" s="481" t="s">
        <v>37</v>
      </c>
      <c r="J18" s="403" t="s">
        <v>211</v>
      </c>
      <c r="K18" s="403" t="s">
        <v>85</v>
      </c>
      <c r="L18" s="403" t="s">
        <v>14</v>
      </c>
      <c r="M18" s="403" t="s">
        <v>15</v>
      </c>
      <c r="N18" s="483" t="s">
        <v>14</v>
      </c>
      <c r="O18" s="483">
        <v>5</v>
      </c>
      <c r="P18" s="460" t="s">
        <v>31</v>
      </c>
      <c r="Q18" s="4" t="s">
        <v>59</v>
      </c>
      <c r="R18" s="4" t="s">
        <v>64</v>
      </c>
      <c r="S18" s="157" t="s">
        <v>442</v>
      </c>
      <c r="U18" s="130" t="s">
        <v>422</v>
      </c>
      <c r="W18" s="131" t="s">
        <v>478</v>
      </c>
      <c r="Y18" s="148">
        <f>4/5</f>
        <v>0.8</v>
      </c>
      <c r="AD18" s="408" t="s">
        <v>29</v>
      </c>
      <c r="AE18" s="408" t="s">
        <v>15</v>
      </c>
      <c r="AF18" s="408" t="s">
        <v>35</v>
      </c>
      <c r="AG18" s="408">
        <v>2.5</v>
      </c>
      <c r="AH18" s="411" t="s">
        <v>116</v>
      </c>
    </row>
    <row r="19" spans="1:41" s="1" customFormat="1" ht="129.6" x14ac:dyDescent="0.3">
      <c r="A19" s="437"/>
      <c r="B19" s="409"/>
      <c r="C19" s="437"/>
      <c r="D19" s="437"/>
      <c r="E19" s="403"/>
      <c r="F19" s="403"/>
      <c r="G19" s="403"/>
      <c r="H19" s="403"/>
      <c r="I19" s="482"/>
      <c r="J19" s="403"/>
      <c r="K19" s="403"/>
      <c r="L19" s="403"/>
      <c r="M19" s="403"/>
      <c r="N19" s="484"/>
      <c r="O19" s="484"/>
      <c r="P19" s="461"/>
      <c r="Q19" s="4" t="s">
        <v>60</v>
      </c>
      <c r="R19" s="4" t="s">
        <v>64</v>
      </c>
      <c r="S19" s="157" t="s">
        <v>442</v>
      </c>
      <c r="U19" s="130" t="s">
        <v>422</v>
      </c>
      <c r="W19" s="131" t="s">
        <v>481</v>
      </c>
      <c r="AD19" s="410"/>
      <c r="AE19" s="410"/>
      <c r="AF19" s="410"/>
      <c r="AG19" s="410"/>
      <c r="AH19" s="413"/>
    </row>
    <row r="20" spans="1:41" s="1" customFormat="1" ht="72" x14ac:dyDescent="0.3">
      <c r="A20" s="437"/>
      <c r="B20" s="409"/>
      <c r="C20" s="437" t="s">
        <v>38</v>
      </c>
      <c r="D20" s="437" t="s">
        <v>92</v>
      </c>
      <c r="E20" s="403" t="s">
        <v>7</v>
      </c>
      <c r="F20" s="403">
        <v>3</v>
      </c>
      <c r="G20" s="403" t="s">
        <v>9</v>
      </c>
      <c r="H20" s="403">
        <v>10</v>
      </c>
      <c r="I20" s="402" t="s">
        <v>11</v>
      </c>
      <c r="J20" s="403" t="s">
        <v>211</v>
      </c>
      <c r="K20" s="403" t="s">
        <v>85</v>
      </c>
      <c r="L20" s="403" t="s">
        <v>39</v>
      </c>
      <c r="M20" s="403" t="s">
        <v>40</v>
      </c>
      <c r="N20" s="408" t="s">
        <v>41</v>
      </c>
      <c r="O20" s="483">
        <v>7.5</v>
      </c>
      <c r="P20" s="460" t="s">
        <v>31</v>
      </c>
      <c r="Q20" s="4" t="s">
        <v>61</v>
      </c>
      <c r="R20" s="4" t="s">
        <v>64</v>
      </c>
      <c r="S20" s="157" t="s">
        <v>442</v>
      </c>
      <c r="U20" s="130" t="s">
        <v>422</v>
      </c>
      <c r="W20" s="131" t="s">
        <v>479</v>
      </c>
      <c r="AD20" s="408" t="s">
        <v>39</v>
      </c>
      <c r="AE20" s="408" t="s">
        <v>47</v>
      </c>
      <c r="AF20" s="408" t="s">
        <v>48</v>
      </c>
      <c r="AG20" s="408">
        <v>2.5</v>
      </c>
      <c r="AH20" s="411" t="s">
        <v>116</v>
      </c>
    </row>
    <row r="21" spans="1:41" s="1" customFormat="1" ht="72" x14ac:dyDescent="0.3">
      <c r="A21" s="437"/>
      <c r="B21" s="409"/>
      <c r="C21" s="437"/>
      <c r="D21" s="437"/>
      <c r="E21" s="403"/>
      <c r="F21" s="403"/>
      <c r="G21" s="403"/>
      <c r="H21" s="403"/>
      <c r="I21" s="402"/>
      <c r="J21" s="403"/>
      <c r="K21" s="403"/>
      <c r="L21" s="403"/>
      <c r="M21" s="403"/>
      <c r="N21" s="409"/>
      <c r="O21" s="484"/>
      <c r="P21" s="461"/>
      <c r="Q21" s="4" t="s">
        <v>62</v>
      </c>
      <c r="R21" s="4" t="s">
        <v>64</v>
      </c>
      <c r="S21" s="157" t="s">
        <v>442</v>
      </c>
      <c r="U21" s="130" t="s">
        <v>422</v>
      </c>
      <c r="W21" s="131" t="s">
        <v>480</v>
      </c>
      <c r="AD21" s="409"/>
      <c r="AE21" s="409"/>
      <c r="AF21" s="409"/>
      <c r="AG21" s="409"/>
      <c r="AH21" s="412"/>
    </row>
    <row r="22" spans="1:41" s="1" customFormat="1" ht="28.8" x14ac:dyDescent="0.3">
      <c r="A22" s="437"/>
      <c r="B22" s="410"/>
      <c r="C22" s="437"/>
      <c r="D22" s="437"/>
      <c r="E22" s="403"/>
      <c r="F22" s="403"/>
      <c r="G22" s="403"/>
      <c r="H22" s="403"/>
      <c r="I22" s="402"/>
      <c r="J22" s="403"/>
      <c r="K22" s="403"/>
      <c r="L22" s="403"/>
      <c r="M22" s="403"/>
      <c r="N22" s="410"/>
      <c r="O22" s="485"/>
      <c r="P22" s="462"/>
      <c r="Q22" s="4" t="s">
        <v>63</v>
      </c>
      <c r="R22" s="4" t="s">
        <v>64</v>
      </c>
      <c r="S22" s="157" t="s">
        <v>442</v>
      </c>
      <c r="U22" s="249" t="s">
        <v>422</v>
      </c>
      <c r="W22" s="131" t="s">
        <v>482</v>
      </c>
      <c r="AD22" s="410"/>
      <c r="AE22" s="410"/>
      <c r="AF22" s="410"/>
      <c r="AG22" s="410"/>
      <c r="AH22" s="413"/>
    </row>
    <row r="23" spans="1:41" s="14" customFormat="1" x14ac:dyDescent="0.3">
      <c r="A23" s="279"/>
      <c r="B23" s="280"/>
      <c r="C23" s="280"/>
      <c r="D23" s="280"/>
      <c r="E23" s="280"/>
      <c r="F23" s="280"/>
      <c r="G23" s="280"/>
      <c r="H23" s="280"/>
      <c r="I23" s="280"/>
      <c r="J23" s="280"/>
      <c r="K23" s="280"/>
      <c r="L23" s="280"/>
      <c r="M23" s="280"/>
      <c r="N23" s="280"/>
      <c r="O23" s="280"/>
      <c r="P23" s="280"/>
      <c r="Q23" s="280"/>
      <c r="R23" s="280"/>
      <c r="S23" s="281"/>
      <c r="U23" s="134"/>
    </row>
    <row r="24" spans="1:41" ht="72" x14ac:dyDescent="0.3">
      <c r="A24" s="419" t="s">
        <v>107</v>
      </c>
      <c r="B24" s="387" t="s">
        <v>108</v>
      </c>
      <c r="C24" s="396" t="s">
        <v>109</v>
      </c>
      <c r="D24" s="396" t="s">
        <v>110</v>
      </c>
      <c r="E24" s="401" t="s">
        <v>27</v>
      </c>
      <c r="F24" s="401">
        <v>2</v>
      </c>
      <c r="G24" s="401" t="s">
        <v>36</v>
      </c>
      <c r="H24" s="401">
        <v>5</v>
      </c>
      <c r="I24" s="397" t="s">
        <v>111</v>
      </c>
      <c r="J24" s="387" t="s">
        <v>112</v>
      </c>
      <c r="K24" s="387" t="s">
        <v>113</v>
      </c>
      <c r="L24" s="401" t="s">
        <v>114</v>
      </c>
      <c r="M24" s="401" t="s">
        <v>115</v>
      </c>
      <c r="N24" s="401" t="s">
        <v>41</v>
      </c>
      <c r="O24" s="401">
        <v>2.5</v>
      </c>
      <c r="P24" s="404" t="s">
        <v>116</v>
      </c>
      <c r="Q24" s="133" t="s">
        <v>356</v>
      </c>
      <c r="R24" s="133" t="s">
        <v>357</v>
      </c>
      <c r="S24" s="159" t="s">
        <v>358</v>
      </c>
      <c r="U24" s="287" t="s">
        <v>489</v>
      </c>
      <c r="W24" s="139" t="s">
        <v>506</v>
      </c>
      <c r="Y24" s="148">
        <f>4/8</f>
        <v>0.5</v>
      </c>
      <c r="AD24" s="408" t="s">
        <v>668</v>
      </c>
      <c r="AE24" s="408" t="s">
        <v>47</v>
      </c>
      <c r="AF24" s="408" t="s">
        <v>48</v>
      </c>
      <c r="AG24" s="408">
        <f>2.5/3</f>
        <v>0.83333333333333337</v>
      </c>
      <c r="AH24" s="492" t="s">
        <v>116</v>
      </c>
    </row>
    <row r="25" spans="1:41" ht="85.8" customHeight="1" x14ac:dyDescent="0.3">
      <c r="A25" s="451"/>
      <c r="B25" s="393"/>
      <c r="C25" s="396"/>
      <c r="D25" s="396"/>
      <c r="E25" s="401"/>
      <c r="F25" s="401"/>
      <c r="G25" s="401"/>
      <c r="H25" s="401"/>
      <c r="I25" s="397"/>
      <c r="J25" s="393"/>
      <c r="K25" s="393"/>
      <c r="L25" s="401"/>
      <c r="M25" s="401"/>
      <c r="N25" s="401"/>
      <c r="O25" s="401"/>
      <c r="P25" s="404"/>
      <c r="Q25" s="133" t="s">
        <v>359</v>
      </c>
      <c r="R25" s="133" t="s">
        <v>622</v>
      </c>
      <c r="S25" s="288" t="s">
        <v>663</v>
      </c>
      <c r="U25" s="285" t="s">
        <v>489</v>
      </c>
      <c r="W25" s="138" t="s">
        <v>706</v>
      </c>
      <c r="AA25" s="111" t="s">
        <v>670</v>
      </c>
      <c r="AD25" s="409"/>
      <c r="AE25" s="409"/>
      <c r="AF25" s="409"/>
      <c r="AG25" s="409"/>
      <c r="AH25" s="492"/>
    </row>
    <row r="26" spans="1:41" ht="111.6" customHeight="1" x14ac:dyDescent="0.3">
      <c r="A26" s="451"/>
      <c r="B26" s="393"/>
      <c r="C26" s="396"/>
      <c r="D26" s="396"/>
      <c r="E26" s="401"/>
      <c r="F26" s="401"/>
      <c r="G26" s="401"/>
      <c r="H26" s="401"/>
      <c r="I26" s="397"/>
      <c r="J26" s="388"/>
      <c r="K26" s="388"/>
      <c r="L26" s="401"/>
      <c r="M26" s="401"/>
      <c r="N26" s="401"/>
      <c r="O26" s="401"/>
      <c r="P26" s="404"/>
      <c r="Q26" s="133" t="s">
        <v>543</v>
      </c>
      <c r="R26" s="133" t="s">
        <v>621</v>
      </c>
      <c r="S26" s="161" t="s">
        <v>542</v>
      </c>
      <c r="U26" s="287" t="s">
        <v>489</v>
      </c>
      <c r="W26" s="286" t="s">
        <v>507</v>
      </c>
      <c r="Z26" s="254" t="s">
        <v>664</v>
      </c>
      <c r="AD26" s="410"/>
      <c r="AE26" s="410"/>
      <c r="AF26" s="410"/>
      <c r="AG26" s="410"/>
      <c r="AH26" s="492"/>
    </row>
    <row r="27" spans="1:41" ht="57.6" x14ac:dyDescent="0.3">
      <c r="A27" s="451"/>
      <c r="B27" s="393"/>
      <c r="C27" s="396" t="s">
        <v>117</v>
      </c>
      <c r="D27" s="396" t="s">
        <v>92</v>
      </c>
      <c r="E27" s="401" t="s">
        <v>35</v>
      </c>
      <c r="F27" s="401">
        <v>1</v>
      </c>
      <c r="G27" s="401" t="s">
        <v>9</v>
      </c>
      <c r="H27" s="401">
        <v>10</v>
      </c>
      <c r="I27" s="397" t="s">
        <v>111</v>
      </c>
      <c r="J27" s="387" t="s">
        <v>118</v>
      </c>
      <c r="K27" s="387" t="s">
        <v>119</v>
      </c>
      <c r="L27" s="401" t="s">
        <v>114</v>
      </c>
      <c r="M27" s="401" t="s">
        <v>47</v>
      </c>
      <c r="N27" s="401" t="s">
        <v>48</v>
      </c>
      <c r="O27" s="401">
        <v>3.3</v>
      </c>
      <c r="P27" s="404" t="s">
        <v>116</v>
      </c>
      <c r="Q27" s="133" t="s">
        <v>428</v>
      </c>
      <c r="R27" s="222" t="s">
        <v>622</v>
      </c>
      <c r="S27" s="159" t="s">
        <v>361</v>
      </c>
      <c r="U27" s="287" t="s">
        <v>489</v>
      </c>
      <c r="W27" s="132" t="s">
        <v>508</v>
      </c>
      <c r="AD27" s="408" t="s">
        <v>668</v>
      </c>
      <c r="AE27" s="408" t="s">
        <v>47</v>
      </c>
      <c r="AF27" s="408" t="s">
        <v>48</v>
      </c>
      <c r="AG27" s="408">
        <v>1.1000000000000001</v>
      </c>
      <c r="AH27" s="411" t="s">
        <v>116</v>
      </c>
    </row>
    <row r="28" spans="1:41" ht="100.2" customHeight="1" x14ac:dyDescent="0.3">
      <c r="A28" s="451"/>
      <c r="B28" s="393"/>
      <c r="C28" s="396"/>
      <c r="D28" s="396"/>
      <c r="E28" s="401"/>
      <c r="F28" s="401"/>
      <c r="G28" s="401"/>
      <c r="H28" s="401"/>
      <c r="I28" s="397"/>
      <c r="J28" s="393"/>
      <c r="K28" s="393"/>
      <c r="L28" s="401"/>
      <c r="M28" s="401"/>
      <c r="N28" s="401"/>
      <c r="O28" s="401"/>
      <c r="P28" s="404"/>
      <c r="Q28" s="133" t="s">
        <v>362</v>
      </c>
      <c r="R28" s="133" t="s">
        <v>363</v>
      </c>
      <c r="S28" s="159" t="s">
        <v>364</v>
      </c>
      <c r="U28" s="287" t="s">
        <v>489</v>
      </c>
      <c r="W28" s="131" t="s">
        <v>509</v>
      </c>
      <c r="AD28" s="410"/>
      <c r="AE28" s="410"/>
      <c r="AF28" s="410"/>
      <c r="AG28" s="410"/>
      <c r="AH28" s="413"/>
    </row>
    <row r="29" spans="1:41" ht="75" customHeight="1" x14ac:dyDescent="0.3">
      <c r="A29" s="451"/>
      <c r="B29" s="393"/>
      <c r="C29" s="396" t="s">
        <v>120</v>
      </c>
      <c r="D29" s="396" t="s">
        <v>121</v>
      </c>
      <c r="E29" s="401" t="s">
        <v>35</v>
      </c>
      <c r="F29" s="401">
        <v>1</v>
      </c>
      <c r="G29" s="401" t="s">
        <v>122</v>
      </c>
      <c r="H29" s="401">
        <v>30</v>
      </c>
      <c r="I29" s="405" t="s">
        <v>28</v>
      </c>
      <c r="J29" s="478" t="s">
        <v>123</v>
      </c>
      <c r="K29" s="387" t="s">
        <v>78</v>
      </c>
      <c r="L29" s="401" t="s">
        <v>114</v>
      </c>
      <c r="M29" s="401" t="s">
        <v>47</v>
      </c>
      <c r="N29" s="401" t="s">
        <v>48</v>
      </c>
      <c r="O29" s="401">
        <v>6.6</v>
      </c>
      <c r="P29" s="436" t="s">
        <v>31</v>
      </c>
      <c r="Q29" s="133" t="s">
        <v>365</v>
      </c>
      <c r="R29" s="222" t="s">
        <v>622</v>
      </c>
      <c r="S29" s="159" t="s">
        <v>364</v>
      </c>
      <c r="U29" s="287" t="s">
        <v>489</v>
      </c>
      <c r="W29" s="131" t="s">
        <v>510</v>
      </c>
      <c r="AA29" s="227" t="s">
        <v>510</v>
      </c>
      <c r="AD29" s="408" t="s">
        <v>114</v>
      </c>
      <c r="AE29" s="408" t="s">
        <v>47</v>
      </c>
      <c r="AF29" s="408" t="s">
        <v>48</v>
      </c>
      <c r="AG29" s="408">
        <v>2.2000000000000002</v>
      </c>
      <c r="AH29" s="411" t="s">
        <v>116</v>
      </c>
    </row>
    <row r="30" spans="1:41" ht="115.2" x14ac:dyDescent="0.3">
      <c r="A30" s="451"/>
      <c r="B30" s="393"/>
      <c r="C30" s="396"/>
      <c r="D30" s="396"/>
      <c r="E30" s="401"/>
      <c r="F30" s="401"/>
      <c r="G30" s="401"/>
      <c r="H30" s="401"/>
      <c r="I30" s="405"/>
      <c r="J30" s="479"/>
      <c r="K30" s="393"/>
      <c r="L30" s="401"/>
      <c r="M30" s="401"/>
      <c r="N30" s="401"/>
      <c r="O30" s="401"/>
      <c r="P30" s="436"/>
      <c r="Q30" s="133" t="s">
        <v>366</v>
      </c>
      <c r="R30" s="133" t="s">
        <v>363</v>
      </c>
      <c r="S30" s="159" t="s">
        <v>360</v>
      </c>
      <c r="U30" s="287" t="s">
        <v>489</v>
      </c>
      <c r="W30" s="132" t="s">
        <v>512</v>
      </c>
      <c r="AA30" s="227" t="s">
        <v>628</v>
      </c>
      <c r="AD30" s="409"/>
      <c r="AE30" s="409"/>
      <c r="AF30" s="409"/>
      <c r="AG30" s="409"/>
      <c r="AH30" s="412"/>
    </row>
    <row r="31" spans="1:41" ht="67.8" customHeight="1" x14ac:dyDescent="0.3">
      <c r="A31" s="420"/>
      <c r="B31" s="388"/>
      <c r="C31" s="396"/>
      <c r="D31" s="396"/>
      <c r="E31" s="401"/>
      <c r="F31" s="401"/>
      <c r="G31" s="401"/>
      <c r="H31" s="401"/>
      <c r="I31" s="405"/>
      <c r="J31" s="480"/>
      <c r="K31" s="388"/>
      <c r="L31" s="401"/>
      <c r="M31" s="401"/>
      <c r="N31" s="401"/>
      <c r="O31" s="401"/>
      <c r="P31" s="436"/>
      <c r="Q31" s="133" t="s">
        <v>367</v>
      </c>
      <c r="R31" s="133" t="s">
        <v>363</v>
      </c>
      <c r="S31" s="159" t="s">
        <v>360</v>
      </c>
      <c r="U31" s="287" t="s">
        <v>489</v>
      </c>
      <c r="W31" s="132" t="s">
        <v>512</v>
      </c>
      <c r="AA31" s="227" t="s">
        <v>629</v>
      </c>
      <c r="AD31" s="410"/>
      <c r="AE31" s="410"/>
      <c r="AF31" s="410"/>
      <c r="AG31" s="410"/>
      <c r="AH31" s="413"/>
    </row>
    <row r="32" spans="1:41" s="14" customFormat="1" x14ac:dyDescent="0.3">
      <c r="A32" s="279"/>
      <c r="B32" s="280"/>
      <c r="C32" s="280"/>
      <c r="D32" s="280"/>
      <c r="E32" s="280"/>
      <c r="F32" s="280"/>
      <c r="G32" s="280"/>
      <c r="H32" s="280"/>
      <c r="I32" s="280"/>
      <c r="J32" s="280"/>
      <c r="K32" s="280"/>
      <c r="L32" s="280"/>
      <c r="M32" s="280"/>
      <c r="N32" s="280"/>
      <c r="O32" s="280"/>
      <c r="P32" s="280"/>
      <c r="Q32" s="280"/>
      <c r="R32" s="280"/>
      <c r="S32" s="281"/>
      <c r="U32" s="134"/>
    </row>
    <row r="33" spans="1:46" s="10" customFormat="1" ht="124.2" customHeight="1" x14ac:dyDescent="0.3">
      <c r="A33" s="419" t="s">
        <v>124</v>
      </c>
      <c r="B33" s="489" t="s">
        <v>125</v>
      </c>
      <c r="C33" s="396" t="s">
        <v>126</v>
      </c>
      <c r="D33" s="396" t="s">
        <v>92</v>
      </c>
      <c r="E33" s="401" t="s">
        <v>7</v>
      </c>
      <c r="F33" s="401">
        <v>3</v>
      </c>
      <c r="G33" s="401" t="s">
        <v>9</v>
      </c>
      <c r="H33" s="401">
        <v>10</v>
      </c>
      <c r="I33" s="441" t="s">
        <v>11</v>
      </c>
      <c r="J33" s="387" t="s">
        <v>211</v>
      </c>
      <c r="K33" s="387" t="s">
        <v>85</v>
      </c>
      <c r="L33" s="401" t="s">
        <v>14</v>
      </c>
      <c r="M33" s="401" t="s">
        <v>85</v>
      </c>
      <c r="N33" s="401" t="s">
        <v>14</v>
      </c>
      <c r="O33" s="414">
        <v>30</v>
      </c>
      <c r="P33" s="477" t="s">
        <v>127</v>
      </c>
      <c r="Q33" s="129" t="s">
        <v>255</v>
      </c>
      <c r="R33" s="129" t="s">
        <v>447</v>
      </c>
      <c r="S33" s="192" t="s">
        <v>505</v>
      </c>
      <c r="U33" s="130" t="s">
        <v>489</v>
      </c>
      <c r="W33" s="130" t="s">
        <v>493</v>
      </c>
      <c r="Y33" s="148">
        <f>15/16</f>
        <v>0.9375</v>
      </c>
      <c r="Z33" s="248" t="s">
        <v>544</v>
      </c>
      <c r="AD33" s="408" t="s">
        <v>114</v>
      </c>
      <c r="AE33" s="408" t="s">
        <v>191</v>
      </c>
      <c r="AF33" s="408" t="s">
        <v>41</v>
      </c>
      <c r="AG33" s="408">
        <v>7.5</v>
      </c>
      <c r="AH33" s="460" t="s">
        <v>31</v>
      </c>
      <c r="AJ33" s="496" t="s">
        <v>639</v>
      </c>
      <c r="AK33" s="474" t="s">
        <v>447</v>
      </c>
      <c r="AL33" s="497" t="s">
        <v>640</v>
      </c>
      <c r="AN33" s="470" t="s">
        <v>489</v>
      </c>
      <c r="AP33" s="437" t="s">
        <v>114</v>
      </c>
      <c r="AQ33" s="437" t="s">
        <v>191</v>
      </c>
      <c r="AR33" s="437" t="s">
        <v>41</v>
      </c>
      <c r="AS33" s="498">
        <f>7.5/4</f>
        <v>1.875</v>
      </c>
      <c r="AT33" s="406" t="s">
        <v>116</v>
      </c>
    </row>
    <row r="34" spans="1:46" ht="75.599999999999994" customHeight="1" x14ac:dyDescent="0.3">
      <c r="A34" s="451"/>
      <c r="B34" s="490"/>
      <c r="C34" s="396"/>
      <c r="D34" s="396"/>
      <c r="E34" s="401"/>
      <c r="F34" s="401"/>
      <c r="G34" s="401"/>
      <c r="H34" s="401"/>
      <c r="I34" s="487"/>
      <c r="J34" s="393"/>
      <c r="K34" s="393"/>
      <c r="L34" s="401"/>
      <c r="M34" s="401"/>
      <c r="N34" s="401"/>
      <c r="O34" s="414"/>
      <c r="P34" s="477"/>
      <c r="Q34" s="129" t="s">
        <v>256</v>
      </c>
      <c r="R34" s="129" t="s">
        <v>447</v>
      </c>
      <c r="S34" s="161" t="s">
        <v>443</v>
      </c>
      <c r="U34" s="130" t="s">
        <v>489</v>
      </c>
      <c r="W34" s="130" t="s">
        <v>494</v>
      </c>
      <c r="Z34" s="171" t="s">
        <v>494</v>
      </c>
      <c r="AD34" s="409"/>
      <c r="AE34" s="409"/>
      <c r="AF34" s="409"/>
      <c r="AG34" s="409"/>
      <c r="AH34" s="461"/>
      <c r="AJ34" s="496"/>
      <c r="AK34" s="474"/>
      <c r="AL34" s="497"/>
      <c r="AN34" s="470"/>
      <c r="AP34" s="437"/>
      <c r="AQ34" s="437"/>
      <c r="AR34" s="437"/>
      <c r="AS34" s="498"/>
      <c r="AT34" s="406"/>
    </row>
    <row r="35" spans="1:46" ht="108" customHeight="1" x14ac:dyDescent="0.3">
      <c r="A35" s="451"/>
      <c r="B35" s="490"/>
      <c r="C35" s="396"/>
      <c r="D35" s="396"/>
      <c r="E35" s="401"/>
      <c r="F35" s="401"/>
      <c r="G35" s="401"/>
      <c r="H35" s="401"/>
      <c r="I35" s="442"/>
      <c r="J35" s="388"/>
      <c r="K35" s="388"/>
      <c r="L35" s="401"/>
      <c r="M35" s="401"/>
      <c r="N35" s="401"/>
      <c r="O35" s="414"/>
      <c r="P35" s="477"/>
      <c r="Q35" s="248" t="s">
        <v>257</v>
      </c>
      <c r="R35" s="129" t="s">
        <v>447</v>
      </c>
      <c r="S35" s="161">
        <v>44246</v>
      </c>
      <c r="U35" s="248" t="s">
        <v>489</v>
      </c>
      <c r="W35" s="130" t="s">
        <v>495</v>
      </c>
      <c r="Z35" s="250" t="s">
        <v>545</v>
      </c>
      <c r="AD35" s="410"/>
      <c r="AE35" s="410"/>
      <c r="AF35" s="410"/>
      <c r="AG35" s="410"/>
      <c r="AH35" s="462"/>
      <c r="AJ35" s="496"/>
      <c r="AK35" s="474"/>
      <c r="AL35" s="497"/>
      <c r="AN35" s="470"/>
      <c r="AP35" s="437"/>
      <c r="AQ35" s="437"/>
      <c r="AR35" s="437"/>
      <c r="AS35" s="498"/>
      <c r="AT35" s="406"/>
    </row>
    <row r="36" spans="1:46" ht="78" customHeight="1" x14ac:dyDescent="0.3">
      <c r="A36" s="451"/>
      <c r="B36" s="490"/>
      <c r="C36" s="396" t="s">
        <v>258</v>
      </c>
      <c r="D36" s="396" t="s">
        <v>92</v>
      </c>
      <c r="E36" s="401" t="s">
        <v>7</v>
      </c>
      <c r="F36" s="401">
        <v>3</v>
      </c>
      <c r="G36" s="401" t="s">
        <v>9</v>
      </c>
      <c r="H36" s="401">
        <v>10</v>
      </c>
      <c r="I36" s="441" t="s">
        <v>11</v>
      </c>
      <c r="J36" s="387" t="s">
        <v>211</v>
      </c>
      <c r="K36" s="387" t="s">
        <v>85</v>
      </c>
      <c r="L36" s="401" t="s">
        <v>14</v>
      </c>
      <c r="M36" s="401" t="s">
        <v>85</v>
      </c>
      <c r="N36" s="401" t="s">
        <v>14</v>
      </c>
      <c r="O36" s="414">
        <v>30</v>
      </c>
      <c r="P36" s="477" t="s">
        <v>127</v>
      </c>
      <c r="Q36" s="129" t="s">
        <v>255</v>
      </c>
      <c r="R36" s="129" t="s">
        <v>447</v>
      </c>
      <c r="S36" s="157" t="s">
        <v>437</v>
      </c>
      <c r="U36" s="154" t="s">
        <v>489</v>
      </c>
      <c r="W36" s="130" t="s">
        <v>496</v>
      </c>
      <c r="Z36" s="248" t="s">
        <v>546</v>
      </c>
      <c r="AD36" s="408" t="s">
        <v>114</v>
      </c>
      <c r="AE36" s="408" t="s">
        <v>191</v>
      </c>
      <c r="AF36" s="408" t="s">
        <v>41</v>
      </c>
      <c r="AG36" s="408">
        <v>7.5</v>
      </c>
      <c r="AH36" s="460" t="s">
        <v>31</v>
      </c>
    </row>
    <row r="37" spans="1:46" ht="72" x14ac:dyDescent="0.3">
      <c r="A37" s="451"/>
      <c r="B37" s="490"/>
      <c r="C37" s="396"/>
      <c r="D37" s="396"/>
      <c r="E37" s="401"/>
      <c r="F37" s="401"/>
      <c r="G37" s="401"/>
      <c r="H37" s="401"/>
      <c r="I37" s="487"/>
      <c r="J37" s="393"/>
      <c r="K37" s="393"/>
      <c r="L37" s="401"/>
      <c r="M37" s="401"/>
      <c r="N37" s="401"/>
      <c r="O37" s="414"/>
      <c r="P37" s="477"/>
      <c r="Q37" s="129" t="s">
        <v>259</v>
      </c>
      <c r="R37" s="129" t="s">
        <v>447</v>
      </c>
      <c r="S37" s="157" t="s">
        <v>444</v>
      </c>
      <c r="U37" s="130" t="s">
        <v>489</v>
      </c>
      <c r="W37" s="130" t="s">
        <v>497</v>
      </c>
      <c r="AD37" s="409"/>
      <c r="AE37" s="409"/>
      <c r="AF37" s="409"/>
      <c r="AG37" s="409"/>
      <c r="AH37" s="461"/>
    </row>
    <row r="38" spans="1:46" ht="72" x14ac:dyDescent="0.3">
      <c r="A38" s="451"/>
      <c r="B38" s="490"/>
      <c r="C38" s="396"/>
      <c r="D38" s="396"/>
      <c r="E38" s="401"/>
      <c r="F38" s="401"/>
      <c r="G38" s="401"/>
      <c r="H38" s="401"/>
      <c r="I38" s="442"/>
      <c r="J38" s="388"/>
      <c r="K38" s="388"/>
      <c r="L38" s="401"/>
      <c r="M38" s="401"/>
      <c r="N38" s="401"/>
      <c r="O38" s="414"/>
      <c r="P38" s="477"/>
      <c r="Q38" s="239" t="s">
        <v>639</v>
      </c>
      <c r="R38" s="129" t="s">
        <v>447</v>
      </c>
      <c r="S38" s="157" t="s">
        <v>640</v>
      </c>
      <c r="U38" s="242" t="s">
        <v>489</v>
      </c>
      <c r="W38" s="130" t="s">
        <v>498</v>
      </c>
      <c r="AD38" s="410"/>
      <c r="AE38" s="410"/>
      <c r="AF38" s="410"/>
      <c r="AG38" s="410"/>
      <c r="AH38" s="462"/>
    </row>
    <row r="39" spans="1:46" ht="72" x14ac:dyDescent="0.3">
      <c r="A39" s="451"/>
      <c r="B39" s="387" t="s">
        <v>128</v>
      </c>
      <c r="C39" s="396" t="s">
        <v>260</v>
      </c>
      <c r="D39" s="396" t="s">
        <v>92</v>
      </c>
      <c r="E39" s="401" t="s">
        <v>27</v>
      </c>
      <c r="F39" s="401">
        <v>2</v>
      </c>
      <c r="G39" s="401" t="s">
        <v>36</v>
      </c>
      <c r="H39" s="401">
        <v>5</v>
      </c>
      <c r="I39" s="389" t="s">
        <v>111</v>
      </c>
      <c r="J39" s="478" t="s">
        <v>211</v>
      </c>
      <c r="K39" s="387" t="s">
        <v>85</v>
      </c>
      <c r="L39" s="401" t="s">
        <v>14</v>
      </c>
      <c r="M39" s="401" t="s">
        <v>85</v>
      </c>
      <c r="N39" s="401" t="s">
        <v>14</v>
      </c>
      <c r="O39" s="414">
        <v>10</v>
      </c>
      <c r="P39" s="425" t="s">
        <v>9</v>
      </c>
      <c r="Q39" s="129" t="s">
        <v>261</v>
      </c>
      <c r="R39" s="129" t="s">
        <v>447</v>
      </c>
      <c r="S39" s="157" t="s">
        <v>444</v>
      </c>
      <c r="U39" s="130" t="s">
        <v>489</v>
      </c>
      <c r="W39" s="130" t="s">
        <v>499</v>
      </c>
      <c r="AD39" s="408" t="s">
        <v>114</v>
      </c>
      <c r="AE39" s="408" t="s">
        <v>191</v>
      </c>
      <c r="AF39" s="408" t="s">
        <v>41</v>
      </c>
      <c r="AG39" s="408">
        <v>2.5</v>
      </c>
      <c r="AH39" s="411" t="s">
        <v>116</v>
      </c>
    </row>
    <row r="40" spans="1:46" ht="72" x14ac:dyDescent="0.3">
      <c r="A40" s="451"/>
      <c r="B40" s="393"/>
      <c r="C40" s="396"/>
      <c r="D40" s="396"/>
      <c r="E40" s="401"/>
      <c r="F40" s="401"/>
      <c r="G40" s="401"/>
      <c r="H40" s="401"/>
      <c r="I40" s="486"/>
      <c r="J40" s="479"/>
      <c r="K40" s="393"/>
      <c r="L40" s="401"/>
      <c r="M40" s="401"/>
      <c r="N40" s="401"/>
      <c r="O40" s="414"/>
      <c r="P40" s="425"/>
      <c r="Q40" s="129" t="s">
        <v>262</v>
      </c>
      <c r="R40" s="129" t="s">
        <v>447</v>
      </c>
      <c r="S40" s="157" t="s">
        <v>444</v>
      </c>
      <c r="U40" s="130" t="s">
        <v>489</v>
      </c>
      <c r="W40" s="130" t="s">
        <v>500</v>
      </c>
      <c r="AD40" s="409"/>
      <c r="AE40" s="409"/>
      <c r="AF40" s="409"/>
      <c r="AG40" s="409"/>
      <c r="AH40" s="412"/>
    </row>
    <row r="41" spans="1:46" ht="72" x14ac:dyDescent="0.3">
      <c r="A41" s="451"/>
      <c r="B41" s="393"/>
      <c r="C41" s="396"/>
      <c r="D41" s="396"/>
      <c r="E41" s="401"/>
      <c r="F41" s="401"/>
      <c r="G41" s="401"/>
      <c r="H41" s="401"/>
      <c r="I41" s="390"/>
      <c r="J41" s="480"/>
      <c r="K41" s="388"/>
      <c r="L41" s="401"/>
      <c r="M41" s="401"/>
      <c r="N41" s="401"/>
      <c r="O41" s="414"/>
      <c r="P41" s="425"/>
      <c r="Q41" s="129" t="s">
        <v>263</v>
      </c>
      <c r="R41" s="129" t="s">
        <v>447</v>
      </c>
      <c r="S41" s="157" t="s">
        <v>444</v>
      </c>
      <c r="U41" s="130" t="s">
        <v>489</v>
      </c>
      <c r="W41" s="130" t="s">
        <v>500</v>
      </c>
      <c r="AD41" s="410"/>
      <c r="AE41" s="410"/>
      <c r="AF41" s="410"/>
      <c r="AG41" s="410"/>
      <c r="AH41" s="413"/>
    </row>
    <row r="42" spans="1:46" ht="127.2" customHeight="1" x14ac:dyDescent="0.3">
      <c r="A42" s="451"/>
      <c r="B42" s="393"/>
      <c r="C42" s="396" t="s">
        <v>264</v>
      </c>
      <c r="D42" s="396" t="s">
        <v>92</v>
      </c>
      <c r="E42" s="401" t="s">
        <v>35</v>
      </c>
      <c r="F42" s="401">
        <v>1</v>
      </c>
      <c r="G42" s="401" t="s">
        <v>36</v>
      </c>
      <c r="H42" s="401">
        <v>5</v>
      </c>
      <c r="I42" s="488" t="s">
        <v>37</v>
      </c>
      <c r="J42" s="478" t="s">
        <v>211</v>
      </c>
      <c r="K42" s="387" t="s">
        <v>85</v>
      </c>
      <c r="L42" s="401" t="s">
        <v>14</v>
      </c>
      <c r="M42" s="401" t="s">
        <v>85</v>
      </c>
      <c r="N42" s="401" t="s">
        <v>14</v>
      </c>
      <c r="O42" s="414">
        <v>5</v>
      </c>
      <c r="P42" s="436" t="s">
        <v>31</v>
      </c>
      <c r="Q42" s="129" t="s">
        <v>266</v>
      </c>
      <c r="R42" s="129" t="s">
        <v>447</v>
      </c>
      <c r="S42" s="157" t="s">
        <v>444</v>
      </c>
      <c r="U42" s="130" t="s">
        <v>489</v>
      </c>
      <c r="W42" s="130" t="s">
        <v>499</v>
      </c>
      <c r="AD42" s="475" t="s">
        <v>114</v>
      </c>
      <c r="AE42" s="475" t="s">
        <v>589</v>
      </c>
      <c r="AF42" s="475" t="s">
        <v>48</v>
      </c>
      <c r="AG42" s="494">
        <f>5/3</f>
        <v>1.6666666666666667</v>
      </c>
      <c r="AH42" s="411" t="s">
        <v>116</v>
      </c>
    </row>
    <row r="43" spans="1:46" ht="124.8" customHeight="1" x14ac:dyDescent="0.3">
      <c r="A43" s="451"/>
      <c r="B43" s="393"/>
      <c r="C43" s="396"/>
      <c r="D43" s="396"/>
      <c r="E43" s="401"/>
      <c r="F43" s="401"/>
      <c r="G43" s="401"/>
      <c r="H43" s="401"/>
      <c r="I43" s="488"/>
      <c r="J43" s="479"/>
      <c r="K43" s="393"/>
      <c r="L43" s="401"/>
      <c r="M43" s="401"/>
      <c r="N43" s="401"/>
      <c r="O43" s="414"/>
      <c r="P43" s="436"/>
      <c r="Q43" s="129" t="s">
        <v>265</v>
      </c>
      <c r="R43" s="129" t="s">
        <v>447</v>
      </c>
      <c r="S43" s="328">
        <v>44834</v>
      </c>
      <c r="U43" s="322" t="s">
        <v>489</v>
      </c>
      <c r="W43" s="130" t="s">
        <v>726</v>
      </c>
      <c r="Y43" s="204" t="s">
        <v>727</v>
      </c>
      <c r="Z43" s="170" t="s">
        <v>547</v>
      </c>
      <c r="AA43" s="159" t="s">
        <v>735</v>
      </c>
      <c r="AD43" s="476"/>
      <c r="AE43" s="476"/>
      <c r="AF43" s="476"/>
      <c r="AG43" s="495"/>
      <c r="AH43" s="413"/>
      <c r="AJ43" s="204"/>
    </row>
    <row r="44" spans="1:46" ht="72" x14ac:dyDescent="0.3">
      <c r="A44" s="451"/>
      <c r="B44" s="387" t="s">
        <v>129</v>
      </c>
      <c r="C44" s="396" t="s">
        <v>267</v>
      </c>
      <c r="D44" s="396" t="s">
        <v>92</v>
      </c>
      <c r="E44" s="401" t="s">
        <v>35</v>
      </c>
      <c r="F44" s="401">
        <v>1</v>
      </c>
      <c r="G44" s="401" t="s">
        <v>36</v>
      </c>
      <c r="H44" s="401">
        <v>5</v>
      </c>
      <c r="I44" s="488" t="s">
        <v>37</v>
      </c>
      <c r="J44" s="478" t="s">
        <v>211</v>
      </c>
      <c r="K44" s="387" t="s">
        <v>85</v>
      </c>
      <c r="L44" s="401" t="s">
        <v>14</v>
      </c>
      <c r="M44" s="401" t="s">
        <v>85</v>
      </c>
      <c r="N44" s="401" t="s">
        <v>14</v>
      </c>
      <c r="O44" s="414">
        <v>5</v>
      </c>
      <c r="P44" s="436" t="s">
        <v>31</v>
      </c>
      <c r="Q44" s="129" t="s">
        <v>268</v>
      </c>
      <c r="R44" s="129" t="s">
        <v>447</v>
      </c>
      <c r="S44" s="157" t="s">
        <v>444</v>
      </c>
      <c r="U44" s="130" t="s">
        <v>489</v>
      </c>
      <c r="W44" s="130" t="s">
        <v>501</v>
      </c>
      <c r="AD44" s="408" t="s">
        <v>114</v>
      </c>
      <c r="AE44" s="408" t="s">
        <v>191</v>
      </c>
      <c r="AF44" s="408" t="s">
        <v>41</v>
      </c>
      <c r="AG44" s="408">
        <v>1.25</v>
      </c>
      <c r="AH44" s="411" t="s">
        <v>116</v>
      </c>
    </row>
    <row r="45" spans="1:46" ht="100.8" x14ac:dyDescent="0.3">
      <c r="A45" s="451"/>
      <c r="B45" s="393"/>
      <c r="C45" s="396"/>
      <c r="D45" s="396"/>
      <c r="E45" s="401"/>
      <c r="F45" s="401"/>
      <c r="G45" s="401"/>
      <c r="H45" s="401"/>
      <c r="I45" s="488"/>
      <c r="J45" s="479"/>
      <c r="K45" s="393"/>
      <c r="L45" s="401"/>
      <c r="M45" s="401"/>
      <c r="N45" s="401"/>
      <c r="O45" s="414"/>
      <c r="P45" s="436"/>
      <c r="Q45" s="129" t="s">
        <v>269</v>
      </c>
      <c r="R45" s="129" t="s">
        <v>447</v>
      </c>
      <c r="S45" s="157" t="s">
        <v>444</v>
      </c>
      <c r="U45" s="130" t="s">
        <v>489</v>
      </c>
      <c r="W45" s="130" t="s">
        <v>502</v>
      </c>
      <c r="Z45" s="167" t="s">
        <v>548</v>
      </c>
      <c r="AD45" s="410"/>
      <c r="AE45" s="410"/>
      <c r="AF45" s="410"/>
      <c r="AG45" s="410"/>
      <c r="AH45" s="413"/>
    </row>
    <row r="46" spans="1:46" ht="72" x14ac:dyDescent="0.3">
      <c r="A46" s="451"/>
      <c r="B46" s="393"/>
      <c r="C46" s="396" t="s">
        <v>270</v>
      </c>
      <c r="D46" s="396" t="s">
        <v>92</v>
      </c>
      <c r="E46" s="401" t="s">
        <v>35</v>
      </c>
      <c r="F46" s="401">
        <v>1</v>
      </c>
      <c r="G46" s="401" t="s">
        <v>36</v>
      </c>
      <c r="H46" s="401">
        <v>5</v>
      </c>
      <c r="I46" s="488" t="s">
        <v>37</v>
      </c>
      <c r="J46" s="478" t="s">
        <v>211</v>
      </c>
      <c r="K46" s="387" t="s">
        <v>85</v>
      </c>
      <c r="L46" s="401" t="s">
        <v>14</v>
      </c>
      <c r="M46" s="401" t="s">
        <v>85</v>
      </c>
      <c r="N46" s="401" t="s">
        <v>14</v>
      </c>
      <c r="O46" s="414">
        <v>5</v>
      </c>
      <c r="P46" s="436" t="s">
        <v>31</v>
      </c>
      <c r="Q46" s="129" t="s">
        <v>271</v>
      </c>
      <c r="R46" s="129" t="s">
        <v>447</v>
      </c>
      <c r="S46" s="161" t="s">
        <v>445</v>
      </c>
      <c r="U46" s="130" t="s">
        <v>489</v>
      </c>
      <c r="W46" s="130" t="s">
        <v>503</v>
      </c>
      <c r="AD46" s="408" t="s">
        <v>114</v>
      </c>
      <c r="AE46" s="408" t="s">
        <v>191</v>
      </c>
      <c r="AF46" s="408" t="s">
        <v>41</v>
      </c>
      <c r="AG46" s="408">
        <v>1.25</v>
      </c>
      <c r="AH46" s="411" t="s">
        <v>116</v>
      </c>
    </row>
    <row r="47" spans="1:46" ht="72" x14ac:dyDescent="0.3">
      <c r="A47" s="451"/>
      <c r="B47" s="393"/>
      <c r="C47" s="396"/>
      <c r="D47" s="396"/>
      <c r="E47" s="401"/>
      <c r="F47" s="401"/>
      <c r="G47" s="401"/>
      <c r="H47" s="401"/>
      <c r="I47" s="488"/>
      <c r="J47" s="491"/>
      <c r="K47" s="393"/>
      <c r="L47" s="401"/>
      <c r="M47" s="401"/>
      <c r="N47" s="401"/>
      <c r="O47" s="414"/>
      <c r="P47" s="436"/>
      <c r="Q47" s="129" t="s">
        <v>272</v>
      </c>
      <c r="R47" s="129" t="s">
        <v>447</v>
      </c>
      <c r="S47" s="157" t="s">
        <v>444</v>
      </c>
      <c r="U47" s="130" t="s">
        <v>489</v>
      </c>
      <c r="W47" s="130" t="s">
        <v>498</v>
      </c>
      <c r="AD47" s="409"/>
      <c r="AE47" s="409"/>
      <c r="AF47" s="409"/>
      <c r="AG47" s="409"/>
      <c r="AH47" s="412"/>
    </row>
    <row r="48" spans="1:46" ht="72" x14ac:dyDescent="0.3">
      <c r="A48" s="420"/>
      <c r="B48" s="388"/>
      <c r="C48" s="396"/>
      <c r="D48" s="396"/>
      <c r="E48" s="401"/>
      <c r="F48" s="401"/>
      <c r="G48" s="401"/>
      <c r="H48" s="401"/>
      <c r="I48" s="488"/>
      <c r="J48" s="480"/>
      <c r="K48" s="388"/>
      <c r="L48" s="401"/>
      <c r="M48" s="401"/>
      <c r="N48" s="401"/>
      <c r="O48" s="414"/>
      <c r="P48" s="436"/>
      <c r="Q48" s="129" t="s">
        <v>273</v>
      </c>
      <c r="R48" s="129" t="s">
        <v>447</v>
      </c>
      <c r="S48" s="161" t="s">
        <v>445</v>
      </c>
      <c r="U48" s="130" t="s">
        <v>489</v>
      </c>
      <c r="W48" s="130" t="s">
        <v>504</v>
      </c>
      <c r="AD48" s="410"/>
      <c r="AE48" s="410"/>
      <c r="AF48" s="410"/>
      <c r="AG48" s="410"/>
      <c r="AH48" s="413"/>
    </row>
    <row r="49" spans="3:34" x14ac:dyDescent="0.3">
      <c r="C49">
        <v>13</v>
      </c>
    </row>
    <row r="50" spans="3:34" x14ac:dyDescent="0.3">
      <c r="AH50">
        <v>13</v>
      </c>
    </row>
    <row r="51" spans="3:34" x14ac:dyDescent="0.3">
      <c r="Y51" s="153"/>
    </row>
  </sheetData>
  <mergeCells count="299">
    <mergeCell ref="AJ33:AJ35"/>
    <mergeCell ref="AK33:AK35"/>
    <mergeCell ref="AL33:AL35"/>
    <mergeCell ref="AN33:AN35"/>
    <mergeCell ref="AP33:AP35"/>
    <mergeCell ref="AQ33:AQ35"/>
    <mergeCell ref="AR33:AR35"/>
    <mergeCell ref="AS33:AS35"/>
    <mergeCell ref="AT33:AT35"/>
    <mergeCell ref="AG9:AI9"/>
    <mergeCell ref="AD46:AD48"/>
    <mergeCell ref="AE46:AE48"/>
    <mergeCell ref="AF46:AF48"/>
    <mergeCell ref="AG46:AG48"/>
    <mergeCell ref="AH46:AH48"/>
    <mergeCell ref="AD13:AD14"/>
    <mergeCell ref="AE13:AE14"/>
    <mergeCell ref="AF13:AF14"/>
    <mergeCell ref="AG13:AG14"/>
    <mergeCell ref="AH13:AH14"/>
    <mergeCell ref="AD42:AD43"/>
    <mergeCell ref="AE42:AE43"/>
    <mergeCell ref="AF42:AF43"/>
    <mergeCell ref="AG42:AG43"/>
    <mergeCell ref="AH42:AH43"/>
    <mergeCell ref="AD44:AD45"/>
    <mergeCell ref="AE44:AE45"/>
    <mergeCell ref="AF44:AF45"/>
    <mergeCell ref="AG44:AG45"/>
    <mergeCell ref="AH44:AH45"/>
    <mergeCell ref="AD36:AD38"/>
    <mergeCell ref="AE36:AE38"/>
    <mergeCell ref="AF36:AF38"/>
    <mergeCell ref="AG36:AG38"/>
    <mergeCell ref="AH36:AH38"/>
    <mergeCell ref="AD39:AD41"/>
    <mergeCell ref="AE39:AE41"/>
    <mergeCell ref="AF39:AF41"/>
    <mergeCell ref="AG39:AG41"/>
    <mergeCell ref="AH39:AH41"/>
    <mergeCell ref="AH20:AH22"/>
    <mergeCell ref="AD33:AD35"/>
    <mergeCell ref="AE33:AE35"/>
    <mergeCell ref="AF33:AF35"/>
    <mergeCell ref="AG33:AG35"/>
    <mergeCell ref="AH33:AH35"/>
    <mergeCell ref="AD29:AD31"/>
    <mergeCell ref="AE29:AE31"/>
    <mergeCell ref="AF29:AF31"/>
    <mergeCell ref="AG29:AG31"/>
    <mergeCell ref="AH29:AH31"/>
    <mergeCell ref="AD27:AD28"/>
    <mergeCell ref="AE27:AE28"/>
    <mergeCell ref="AF27:AF28"/>
    <mergeCell ref="AG27:AG28"/>
    <mergeCell ref="AH27:AH28"/>
    <mergeCell ref="AH24:AH26"/>
    <mergeCell ref="AD24:AD26"/>
    <mergeCell ref="AE24:AE26"/>
    <mergeCell ref="AF24:AF26"/>
    <mergeCell ref="AG24:AG26"/>
    <mergeCell ref="A7:R7"/>
    <mergeCell ref="F27:F28"/>
    <mergeCell ref="G27:G28"/>
    <mergeCell ref="H27:H28"/>
    <mergeCell ref="I27:I28"/>
    <mergeCell ref="J27:J28"/>
    <mergeCell ref="K27:K28"/>
    <mergeCell ref="L27:L28"/>
    <mergeCell ref="M27:M28"/>
    <mergeCell ref="A24:A31"/>
    <mergeCell ref="B24:B31"/>
    <mergeCell ref="C24:C26"/>
    <mergeCell ref="D24:D26"/>
    <mergeCell ref="E24:E26"/>
    <mergeCell ref="C29:C31"/>
    <mergeCell ref="D29:D31"/>
    <mergeCell ref="P29:P31"/>
    <mergeCell ref="K29:K31"/>
    <mergeCell ref="L29:L31"/>
    <mergeCell ref="M29:M31"/>
    <mergeCell ref="N29:N31"/>
    <mergeCell ref="O29:O31"/>
    <mergeCell ref="P24:P26"/>
    <mergeCell ref="C27:C28"/>
    <mergeCell ref="D27:D28"/>
    <mergeCell ref="N27:N28"/>
    <mergeCell ref="O27:O28"/>
    <mergeCell ref="P27:P28"/>
    <mergeCell ref="K24:K26"/>
    <mergeCell ref="L24:L26"/>
    <mergeCell ref="M24:M26"/>
    <mergeCell ref="N24:N26"/>
    <mergeCell ref="O24:O26"/>
    <mergeCell ref="F24:F26"/>
    <mergeCell ref="G24:G26"/>
    <mergeCell ref="H24:H26"/>
    <mergeCell ref="I24:I26"/>
    <mergeCell ref="J24:J26"/>
    <mergeCell ref="E29:E31"/>
    <mergeCell ref="F29:F31"/>
    <mergeCell ref="E27:E28"/>
    <mergeCell ref="G29:G31"/>
    <mergeCell ref="H29:H31"/>
    <mergeCell ref="I29:I31"/>
    <mergeCell ref="L46:L48"/>
    <mergeCell ref="M46:M48"/>
    <mergeCell ref="N46:N48"/>
    <mergeCell ref="O46:O48"/>
    <mergeCell ref="P46:P48"/>
    <mergeCell ref="G46:G48"/>
    <mergeCell ref="H46:H48"/>
    <mergeCell ref="I46:I48"/>
    <mergeCell ref="J46:J48"/>
    <mergeCell ref="K46:K48"/>
    <mergeCell ref="L44:L45"/>
    <mergeCell ref="M44:M45"/>
    <mergeCell ref="N44:N45"/>
    <mergeCell ref="O44:O45"/>
    <mergeCell ref="P44:P45"/>
    <mergeCell ref="G44:G45"/>
    <mergeCell ref="H44:H45"/>
    <mergeCell ref="I44:I45"/>
    <mergeCell ref="J44:J45"/>
    <mergeCell ref="K44:K45"/>
    <mergeCell ref="B44:B48"/>
    <mergeCell ref="C44:C45"/>
    <mergeCell ref="D44:D45"/>
    <mergeCell ref="E44:E45"/>
    <mergeCell ref="F44:F45"/>
    <mergeCell ref="C46:C48"/>
    <mergeCell ref="D46:D48"/>
    <mergeCell ref="E46:E48"/>
    <mergeCell ref="F46:F48"/>
    <mergeCell ref="O42:O43"/>
    <mergeCell ref="P42:P43"/>
    <mergeCell ref="O33:O35"/>
    <mergeCell ref="P33:P35"/>
    <mergeCell ref="M33:M35"/>
    <mergeCell ref="A33:A48"/>
    <mergeCell ref="M36:M38"/>
    <mergeCell ref="N36:N38"/>
    <mergeCell ref="O36:O38"/>
    <mergeCell ref="P36:P38"/>
    <mergeCell ref="C42:C43"/>
    <mergeCell ref="D42:D43"/>
    <mergeCell ref="E42:E43"/>
    <mergeCell ref="F42:F43"/>
    <mergeCell ref="G42:G43"/>
    <mergeCell ref="H42:H43"/>
    <mergeCell ref="I42:I43"/>
    <mergeCell ref="J42:J43"/>
    <mergeCell ref="K42:K43"/>
    <mergeCell ref="L42:L43"/>
    <mergeCell ref="M42:M43"/>
    <mergeCell ref="N42:N43"/>
    <mergeCell ref="B33:B38"/>
    <mergeCell ref="B39:B43"/>
    <mergeCell ref="N33:N35"/>
    <mergeCell ref="K33:K35"/>
    <mergeCell ref="L33:L35"/>
    <mergeCell ref="J33:J35"/>
    <mergeCell ref="G33:G35"/>
    <mergeCell ref="H33:H35"/>
    <mergeCell ref="I33:I35"/>
    <mergeCell ref="G36:G38"/>
    <mergeCell ref="C33:C35"/>
    <mergeCell ref="D33:D35"/>
    <mergeCell ref="E33:E35"/>
    <mergeCell ref="F33:F35"/>
    <mergeCell ref="E36:E38"/>
    <mergeCell ref="F36:F38"/>
    <mergeCell ref="H36:H38"/>
    <mergeCell ref="I36:I38"/>
    <mergeCell ref="J36:J38"/>
    <mergeCell ref="K36:K38"/>
    <mergeCell ref="L36:L38"/>
    <mergeCell ref="C36:C38"/>
    <mergeCell ref="D36:D38"/>
    <mergeCell ref="C39:C41"/>
    <mergeCell ref="D39:D41"/>
    <mergeCell ref="E39:E41"/>
    <mergeCell ref="F39:F41"/>
    <mergeCell ref="G39:G41"/>
    <mergeCell ref="M39:M41"/>
    <mergeCell ref="N39:N41"/>
    <mergeCell ref="O39:O41"/>
    <mergeCell ref="P39:P41"/>
    <mergeCell ref="H39:H41"/>
    <mergeCell ref="I39:I41"/>
    <mergeCell ref="J39:J41"/>
    <mergeCell ref="K39:K41"/>
    <mergeCell ref="L39:L41"/>
    <mergeCell ref="A11:A12"/>
    <mergeCell ref="B11:B12"/>
    <mergeCell ref="N20:N22"/>
    <mergeCell ref="O18:O19"/>
    <mergeCell ref="O20:O22"/>
    <mergeCell ref="A13:A16"/>
    <mergeCell ref="B15:B16"/>
    <mergeCell ref="C15:C16"/>
    <mergeCell ref="D15:D16"/>
    <mergeCell ref="A18:A22"/>
    <mergeCell ref="C13:C14"/>
    <mergeCell ref="D13:D14"/>
    <mergeCell ref="J15:J16"/>
    <mergeCell ref="K15:K16"/>
    <mergeCell ref="H20:H22"/>
    <mergeCell ref="I20:I22"/>
    <mergeCell ref="B13:B14"/>
    <mergeCell ref="N18:N19"/>
    <mergeCell ref="J18:J19"/>
    <mergeCell ref="M13:M14"/>
    <mergeCell ref="E13:E14"/>
    <mergeCell ref="F13:F14"/>
    <mergeCell ref="J13:J14"/>
    <mergeCell ref="K13:K14"/>
    <mergeCell ref="J29:J31"/>
    <mergeCell ref="H18:H19"/>
    <mergeCell ref="I18:I19"/>
    <mergeCell ref="F20:F22"/>
    <mergeCell ref="G20:G22"/>
    <mergeCell ref="B18:B22"/>
    <mergeCell ref="C18:C19"/>
    <mergeCell ref="D18:D19"/>
    <mergeCell ref="E18:E19"/>
    <mergeCell ref="F18:F19"/>
    <mergeCell ref="G18:G19"/>
    <mergeCell ref="C20:C22"/>
    <mergeCell ref="D20:D22"/>
    <mergeCell ref="E20:E22"/>
    <mergeCell ref="J20:J22"/>
    <mergeCell ref="K20:K22"/>
    <mergeCell ref="L20:L22"/>
    <mergeCell ref="AD15:AD16"/>
    <mergeCell ref="AE15:AE16"/>
    <mergeCell ref="AF15:AF16"/>
    <mergeCell ref="AG15:AG16"/>
    <mergeCell ref="AH15:AH16"/>
    <mergeCell ref="K18:K19"/>
    <mergeCell ref="L18:L19"/>
    <mergeCell ref="P18:P19"/>
    <mergeCell ref="P20:P22"/>
    <mergeCell ref="L15:L16"/>
    <mergeCell ref="M15:M16"/>
    <mergeCell ref="M18:M19"/>
    <mergeCell ref="M20:M22"/>
    <mergeCell ref="AD18:AD19"/>
    <mergeCell ref="AE18:AE19"/>
    <mergeCell ref="AF18:AF19"/>
    <mergeCell ref="AG18:AG19"/>
    <mergeCell ref="AH18:AH19"/>
    <mergeCell ref="AD20:AD22"/>
    <mergeCell ref="AE20:AE22"/>
    <mergeCell ref="AF20:AF22"/>
    <mergeCell ref="AG20:AG22"/>
    <mergeCell ref="Y11:AA11"/>
    <mergeCell ref="C11:D11"/>
    <mergeCell ref="J11:K11"/>
    <mergeCell ref="Q11:S11"/>
    <mergeCell ref="AD11:AF11"/>
    <mergeCell ref="AG11:AH11"/>
    <mergeCell ref="N13:N14"/>
    <mergeCell ref="P15:P16"/>
    <mergeCell ref="O13:O14"/>
    <mergeCell ref="O15:O16"/>
    <mergeCell ref="N15:N16"/>
    <mergeCell ref="E11:I11"/>
    <mergeCell ref="L11:N11"/>
    <mergeCell ref="O11:P11"/>
    <mergeCell ref="H15:H16"/>
    <mergeCell ref="I15:I16"/>
    <mergeCell ref="P13:P14"/>
    <mergeCell ref="F15:F16"/>
    <mergeCell ref="E15:E16"/>
    <mergeCell ref="G15:G16"/>
    <mergeCell ref="G13:G14"/>
    <mergeCell ref="H13:H14"/>
    <mergeCell ref="I13:I14"/>
    <mergeCell ref="L13:L14"/>
    <mergeCell ref="AP15:AP16"/>
    <mergeCell ref="AQ15:AQ16"/>
    <mergeCell ref="AR15:AR16"/>
    <mergeCell ref="AS15:AS16"/>
    <mergeCell ref="AT15:AT16"/>
    <mergeCell ref="AJ11:AL11"/>
    <mergeCell ref="AP11:AR11"/>
    <mergeCell ref="AS11:AT11"/>
    <mergeCell ref="AJ13:AJ14"/>
    <mergeCell ref="AK13:AK14"/>
    <mergeCell ref="AL13:AL14"/>
    <mergeCell ref="AN13:AN14"/>
    <mergeCell ref="AP13:AP14"/>
    <mergeCell ref="AQ13:AQ14"/>
    <mergeCell ref="AR13:AR14"/>
    <mergeCell ref="AS13:AS14"/>
    <mergeCell ref="AT13:AT14"/>
    <mergeCell ref="AM13:AM14"/>
    <mergeCell ref="AO13:AO14"/>
  </mergeCells>
  <pageMargins left="0.70866141732283472" right="0.70866141732283472" top="0.74803149606299213" bottom="0.74803149606299213" header="0.31496062992125984" footer="0.31496062992125984"/>
  <pageSetup scale="36" fitToHeight="3"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T48"/>
  <sheetViews>
    <sheetView topLeftCell="R37" zoomScale="70" zoomScaleNormal="70" workbookViewId="0">
      <selection activeCell="AJ47" sqref="AJ47"/>
    </sheetView>
  </sheetViews>
  <sheetFormatPr baseColWidth="10" defaultRowHeight="14.4" x14ac:dyDescent="0.3"/>
  <cols>
    <col min="1" max="1" width="16" customWidth="1"/>
    <col min="2" max="2" width="17.88671875" customWidth="1"/>
    <col min="3" max="3" width="36.5546875" customWidth="1"/>
    <col min="4" max="4" width="14.6640625" customWidth="1"/>
    <col min="5" max="9" width="11.5546875" customWidth="1"/>
    <col min="10" max="10" width="28" customWidth="1"/>
    <col min="11" max="11" width="15.6640625" customWidth="1"/>
    <col min="12" max="12" width="11.5546875" customWidth="1"/>
    <col min="13" max="13" width="14.6640625" customWidth="1"/>
    <col min="14" max="15" width="11.5546875" customWidth="1"/>
    <col min="16" max="16" width="15" customWidth="1"/>
    <col min="17" max="17" width="44.21875" customWidth="1"/>
    <col min="18" max="18" width="20.33203125" customWidth="1"/>
    <col min="19" max="19" width="21.88671875" customWidth="1"/>
    <col min="20" max="20" width="2.77734375" customWidth="1"/>
    <col min="21" max="21" width="10.21875" customWidth="1"/>
    <col min="22" max="22" width="1.77734375" hidden="1" customWidth="1"/>
    <col min="23" max="23" width="24.33203125" hidden="1" customWidth="1"/>
    <col min="24" max="24" width="2.5546875" hidden="1" customWidth="1"/>
    <col min="25" max="26" width="11.5546875" hidden="1" customWidth="1"/>
    <col min="27" max="27" width="16.33203125" hidden="1" customWidth="1"/>
    <col min="28" max="28" width="2.44140625" hidden="1" customWidth="1"/>
    <col min="29" max="29" width="2.21875" customWidth="1"/>
    <col min="30" max="30" width="11.5546875" customWidth="1"/>
    <col min="31" max="31" width="12.77734375" customWidth="1"/>
    <col min="32" max="33" width="11.5546875" customWidth="1"/>
    <col min="34" max="34" width="15.33203125" customWidth="1"/>
    <col min="35" max="35" width="3" customWidth="1"/>
    <col min="36" max="36" width="27.21875" customWidth="1"/>
    <col min="37" max="37" width="18" customWidth="1"/>
    <col min="38" max="38" width="16.33203125" customWidth="1"/>
    <col min="39" max="39" width="1.88671875" customWidth="1"/>
    <col min="40" max="40" width="11.5546875" customWidth="1"/>
    <col min="41" max="41" width="2.33203125" customWidth="1"/>
    <col min="43" max="43" width="14.21875" customWidth="1"/>
    <col min="46" max="46" width="15.33203125" customWidth="1"/>
  </cols>
  <sheetData>
    <row r="7" spans="1:46" ht="23.4" x14ac:dyDescent="0.45">
      <c r="A7" s="378" t="s">
        <v>65</v>
      </c>
      <c r="B7" s="378"/>
      <c r="C7" s="378"/>
      <c r="D7" s="378"/>
      <c r="E7" s="378"/>
      <c r="F7" s="378"/>
      <c r="G7" s="378"/>
      <c r="H7" s="378"/>
      <c r="I7" s="378"/>
      <c r="J7" s="378"/>
      <c r="K7" s="378"/>
      <c r="L7" s="378"/>
      <c r="M7" s="378"/>
      <c r="N7" s="378"/>
      <c r="O7" s="378"/>
      <c r="P7" s="378"/>
      <c r="Q7" s="378"/>
      <c r="R7" s="378"/>
      <c r="S7" s="126"/>
      <c r="AD7" t="s">
        <v>607</v>
      </c>
      <c r="AF7" s="8" t="s">
        <v>608</v>
      </c>
      <c r="AG7" s="8"/>
      <c r="AH7" s="8"/>
    </row>
    <row r="8" spans="1:46" x14ac:dyDescent="0.3">
      <c r="AJ8" s="499" t="s">
        <v>684</v>
      </c>
      <c r="AK8" s="499"/>
      <c r="AL8" s="499"/>
      <c r="AN8" s="14"/>
      <c r="AO8" s="14"/>
      <c r="AP8" s="6" t="s">
        <v>704</v>
      </c>
      <c r="AQ8" s="14"/>
      <c r="AR8" s="14"/>
      <c r="AS8" s="14"/>
      <c r="AT8" s="14"/>
    </row>
    <row r="9" spans="1:46" x14ac:dyDescent="0.3">
      <c r="A9" s="6" t="s">
        <v>66</v>
      </c>
      <c r="B9" s="7" t="s">
        <v>88</v>
      </c>
      <c r="C9" s="8"/>
      <c r="D9" s="8"/>
      <c r="E9" s="12"/>
      <c r="F9" s="12"/>
      <c r="G9" s="12"/>
      <c r="I9" s="6" t="s">
        <v>68</v>
      </c>
      <c r="J9" s="6"/>
      <c r="L9" s="7" t="s">
        <v>69</v>
      </c>
      <c r="M9" s="7"/>
      <c r="AJ9" s="14"/>
      <c r="AK9" s="14"/>
      <c r="AL9" s="14"/>
      <c r="AN9" s="14"/>
      <c r="AO9" s="14"/>
      <c r="AP9" s="14"/>
      <c r="AQ9" s="14"/>
      <c r="AR9" s="14"/>
      <c r="AS9" s="14"/>
      <c r="AT9" s="14"/>
    </row>
    <row r="10" spans="1:46" ht="15.6" x14ac:dyDescent="0.3">
      <c r="AD10" s="428" t="s">
        <v>564</v>
      </c>
      <c r="AE10" s="428"/>
      <c r="AF10" s="428"/>
      <c r="AG10" s="428"/>
      <c r="AH10" s="428"/>
      <c r="AJ10" s="423" t="s">
        <v>58</v>
      </c>
      <c r="AK10" s="423"/>
      <c r="AL10" s="423"/>
      <c r="AN10" s="104" t="s">
        <v>400</v>
      </c>
      <c r="AO10" s="3"/>
      <c r="AP10" s="429" t="s">
        <v>50</v>
      </c>
      <c r="AQ10" s="430"/>
      <c r="AR10" s="431"/>
      <c r="AS10" s="424" t="s">
        <v>51</v>
      </c>
      <c r="AT10" s="424"/>
    </row>
    <row r="11" spans="1:46" s="3" customFormat="1" ht="46.8" x14ac:dyDescent="0.3">
      <c r="A11" s="381" t="s">
        <v>24</v>
      </c>
      <c r="B11" s="381" t="s">
        <v>1</v>
      </c>
      <c r="C11" s="383" t="s">
        <v>56</v>
      </c>
      <c r="D11" s="383"/>
      <c r="E11" s="384" t="s">
        <v>49</v>
      </c>
      <c r="F11" s="384"/>
      <c r="G11" s="384"/>
      <c r="H11" s="384"/>
      <c r="I11" s="384"/>
      <c r="J11" s="385" t="s">
        <v>54</v>
      </c>
      <c r="K11" s="385"/>
      <c r="L11" s="508" t="s">
        <v>50</v>
      </c>
      <c r="M11" s="509"/>
      <c r="N11" s="510"/>
      <c r="O11" s="377" t="s">
        <v>51</v>
      </c>
      <c r="P11" s="377"/>
      <c r="Q11" s="386" t="s">
        <v>58</v>
      </c>
      <c r="R11" s="386"/>
      <c r="S11" s="386"/>
      <c r="U11" s="104" t="s">
        <v>400</v>
      </c>
      <c r="W11" s="135" t="s">
        <v>517</v>
      </c>
      <c r="Y11" s="379" t="s">
        <v>539</v>
      </c>
      <c r="Z11" s="380"/>
      <c r="AA11" s="380"/>
      <c r="AD11" s="429" t="s">
        <v>50</v>
      </c>
      <c r="AE11" s="430"/>
      <c r="AF11" s="431"/>
      <c r="AG11" s="512" t="s">
        <v>51</v>
      </c>
      <c r="AH11" s="513"/>
      <c r="AJ11" s="266" t="s">
        <v>19</v>
      </c>
      <c r="AK11" s="266" t="s">
        <v>20</v>
      </c>
      <c r="AL11" s="266" t="s">
        <v>21</v>
      </c>
      <c r="AN11" s="16" t="s">
        <v>399</v>
      </c>
      <c r="AO11" s="2"/>
      <c r="AP11" s="266" t="s">
        <v>12</v>
      </c>
      <c r="AQ11" s="266" t="s">
        <v>13</v>
      </c>
      <c r="AR11" s="266" t="s">
        <v>16</v>
      </c>
      <c r="AS11" s="266" t="s">
        <v>17</v>
      </c>
      <c r="AT11" s="266" t="s">
        <v>18</v>
      </c>
    </row>
    <row r="12" spans="1:46" s="2" customFormat="1" ht="45.6" customHeight="1" x14ac:dyDescent="0.3">
      <c r="A12" s="381"/>
      <c r="B12" s="381"/>
      <c r="C12" s="5" t="s">
        <v>53</v>
      </c>
      <c r="D12" s="5" t="s">
        <v>4</v>
      </c>
      <c r="E12" s="5" t="s">
        <v>5</v>
      </c>
      <c r="F12" s="5" t="s">
        <v>6</v>
      </c>
      <c r="G12" s="5" t="s">
        <v>8</v>
      </c>
      <c r="H12" s="5" t="s">
        <v>6</v>
      </c>
      <c r="I12" s="5" t="s">
        <v>10</v>
      </c>
      <c r="J12" s="5" t="s">
        <v>57</v>
      </c>
      <c r="K12" s="5" t="s">
        <v>55</v>
      </c>
      <c r="L12" s="5" t="s">
        <v>12</v>
      </c>
      <c r="M12" s="5" t="s">
        <v>13</v>
      </c>
      <c r="N12" s="5" t="s">
        <v>16</v>
      </c>
      <c r="O12" s="5" t="s">
        <v>17</v>
      </c>
      <c r="P12" s="5" t="s">
        <v>18</v>
      </c>
      <c r="Q12" s="5" t="s">
        <v>19</v>
      </c>
      <c r="R12" s="5" t="s">
        <v>20</v>
      </c>
      <c r="S12" s="5" t="s">
        <v>21</v>
      </c>
      <c r="U12" s="16" t="s">
        <v>399</v>
      </c>
      <c r="W12" s="16" t="s">
        <v>516</v>
      </c>
      <c r="Y12" s="150" t="s">
        <v>540</v>
      </c>
      <c r="Z12" s="150" t="s">
        <v>540</v>
      </c>
      <c r="AA12" s="150" t="s">
        <v>540</v>
      </c>
      <c r="AD12" s="198" t="s">
        <v>12</v>
      </c>
      <c r="AE12" s="198" t="s">
        <v>13</v>
      </c>
      <c r="AF12" s="198" t="s">
        <v>16</v>
      </c>
      <c r="AG12" s="198" t="s">
        <v>17</v>
      </c>
      <c r="AH12" s="198" t="s">
        <v>18</v>
      </c>
    </row>
    <row r="13" spans="1:46" ht="46.8" customHeight="1" x14ac:dyDescent="0.3">
      <c r="A13" s="419" t="s">
        <v>134</v>
      </c>
      <c r="B13" s="419" t="s">
        <v>297</v>
      </c>
      <c r="C13" s="437" t="s">
        <v>451</v>
      </c>
      <c r="D13" s="437" t="s">
        <v>135</v>
      </c>
      <c r="E13" s="396" t="s">
        <v>27</v>
      </c>
      <c r="F13" s="396">
        <v>2</v>
      </c>
      <c r="G13" s="396" t="s">
        <v>9</v>
      </c>
      <c r="H13" s="396">
        <v>10</v>
      </c>
      <c r="I13" s="405" t="s">
        <v>28</v>
      </c>
      <c r="J13" s="387" t="s">
        <v>452</v>
      </c>
      <c r="K13" s="387" t="s">
        <v>78</v>
      </c>
      <c r="L13" s="396" t="s">
        <v>39</v>
      </c>
      <c r="M13" s="396" t="s">
        <v>115</v>
      </c>
      <c r="N13" s="396" t="s">
        <v>41</v>
      </c>
      <c r="O13" s="396">
        <v>5</v>
      </c>
      <c r="P13" s="397" t="s">
        <v>31</v>
      </c>
      <c r="Q13" s="124" t="s">
        <v>453</v>
      </c>
      <c r="R13" s="22" t="s">
        <v>456</v>
      </c>
      <c r="S13" s="159" t="s">
        <v>458</v>
      </c>
      <c r="U13" s="144" t="s">
        <v>489</v>
      </c>
      <c r="W13" s="142" t="s">
        <v>532</v>
      </c>
      <c r="Y13" s="148">
        <f>6/6</f>
        <v>1</v>
      </c>
      <c r="AD13" s="401" t="s">
        <v>29</v>
      </c>
      <c r="AE13" s="396" t="s">
        <v>191</v>
      </c>
      <c r="AF13" s="396" t="s">
        <v>48</v>
      </c>
      <c r="AG13" s="396">
        <v>1.67</v>
      </c>
      <c r="AH13" s="406" t="s">
        <v>116</v>
      </c>
    </row>
    <row r="14" spans="1:46" ht="43.2" x14ac:dyDescent="0.3">
      <c r="A14" s="451"/>
      <c r="B14" s="451"/>
      <c r="C14" s="437"/>
      <c r="D14" s="437"/>
      <c r="E14" s="396"/>
      <c r="F14" s="396"/>
      <c r="G14" s="396"/>
      <c r="H14" s="396"/>
      <c r="I14" s="405"/>
      <c r="J14" s="393"/>
      <c r="K14" s="393"/>
      <c r="L14" s="396"/>
      <c r="M14" s="396"/>
      <c r="N14" s="396"/>
      <c r="O14" s="396"/>
      <c r="P14" s="397"/>
      <c r="Q14" s="119" t="s">
        <v>454</v>
      </c>
      <c r="R14" s="22" t="s">
        <v>457</v>
      </c>
      <c r="S14" s="159" t="s">
        <v>458</v>
      </c>
      <c r="U14" s="144" t="s">
        <v>489</v>
      </c>
      <c r="W14" s="142" t="s">
        <v>533</v>
      </c>
      <c r="AD14" s="401"/>
      <c r="AE14" s="396"/>
      <c r="AF14" s="396"/>
      <c r="AG14" s="396"/>
      <c r="AH14" s="406"/>
    </row>
    <row r="15" spans="1:46" ht="57.6" customHeight="1" x14ac:dyDescent="0.3">
      <c r="A15" s="451"/>
      <c r="B15" s="451"/>
      <c r="C15" s="437"/>
      <c r="D15" s="437"/>
      <c r="E15" s="396"/>
      <c r="F15" s="396"/>
      <c r="G15" s="396"/>
      <c r="H15" s="396"/>
      <c r="I15" s="405"/>
      <c r="J15" s="388"/>
      <c r="K15" s="388"/>
      <c r="L15" s="396"/>
      <c r="M15" s="396"/>
      <c r="N15" s="396"/>
      <c r="O15" s="396"/>
      <c r="P15" s="397"/>
      <c r="Q15" s="122" t="s">
        <v>455</v>
      </c>
      <c r="R15" s="122" t="s">
        <v>457</v>
      </c>
      <c r="S15" s="159" t="s">
        <v>459</v>
      </c>
      <c r="U15" s="144" t="s">
        <v>489</v>
      </c>
      <c r="W15" s="142" t="s">
        <v>534</v>
      </c>
      <c r="AD15" s="401"/>
      <c r="AE15" s="396"/>
      <c r="AF15" s="396"/>
      <c r="AG15" s="396"/>
      <c r="AH15" s="406"/>
    </row>
    <row r="16" spans="1:46" ht="72" x14ac:dyDescent="0.3">
      <c r="A16" s="451"/>
      <c r="B16" s="419" t="s">
        <v>296</v>
      </c>
      <c r="C16" s="437" t="s">
        <v>292</v>
      </c>
      <c r="D16" s="419" t="s">
        <v>92</v>
      </c>
      <c r="E16" s="401" t="s">
        <v>27</v>
      </c>
      <c r="F16" s="401">
        <v>2</v>
      </c>
      <c r="G16" s="401" t="s">
        <v>9</v>
      </c>
      <c r="H16" s="401">
        <v>10</v>
      </c>
      <c r="I16" s="421" t="s">
        <v>413</v>
      </c>
      <c r="J16" s="387" t="s">
        <v>460</v>
      </c>
      <c r="K16" s="391" t="s">
        <v>190</v>
      </c>
      <c r="L16" s="401" t="s">
        <v>39</v>
      </c>
      <c r="M16" s="401" t="s">
        <v>115</v>
      </c>
      <c r="N16" s="401" t="s">
        <v>41</v>
      </c>
      <c r="O16" s="401">
        <v>5</v>
      </c>
      <c r="P16" s="436" t="s">
        <v>31</v>
      </c>
      <c r="Q16" s="122" t="s">
        <v>461</v>
      </c>
      <c r="R16" s="22" t="s">
        <v>293</v>
      </c>
      <c r="S16" s="159" t="s">
        <v>294</v>
      </c>
      <c r="U16" s="142" t="s">
        <v>489</v>
      </c>
      <c r="W16" s="142" t="s">
        <v>530</v>
      </c>
      <c r="AD16" s="403" t="s">
        <v>39</v>
      </c>
      <c r="AE16" s="403" t="s">
        <v>191</v>
      </c>
      <c r="AF16" s="403" t="s">
        <v>41</v>
      </c>
      <c r="AG16" s="403">
        <f>5/4</f>
        <v>1.25</v>
      </c>
      <c r="AH16" s="404" t="s">
        <v>116</v>
      </c>
    </row>
    <row r="17" spans="1:36" ht="87" customHeight="1" x14ac:dyDescent="0.3">
      <c r="A17" s="451"/>
      <c r="B17" s="451"/>
      <c r="C17" s="437"/>
      <c r="D17" s="451"/>
      <c r="E17" s="401"/>
      <c r="F17" s="401"/>
      <c r="G17" s="401"/>
      <c r="H17" s="401"/>
      <c r="I17" s="511"/>
      <c r="J17" s="393"/>
      <c r="K17" s="432"/>
      <c r="L17" s="401"/>
      <c r="M17" s="401"/>
      <c r="N17" s="401"/>
      <c r="O17" s="401"/>
      <c r="P17" s="436"/>
      <c r="Q17" s="122" t="s">
        <v>462</v>
      </c>
      <c r="R17" s="22" t="s">
        <v>293</v>
      </c>
      <c r="S17" s="159" t="s">
        <v>464</v>
      </c>
      <c r="U17" s="142" t="s">
        <v>489</v>
      </c>
      <c r="W17" s="142" t="s">
        <v>529</v>
      </c>
      <c r="AD17" s="403"/>
      <c r="AE17" s="403"/>
      <c r="AF17" s="403"/>
      <c r="AG17" s="403"/>
      <c r="AH17" s="404"/>
    </row>
    <row r="18" spans="1:36" ht="93" customHeight="1" x14ac:dyDescent="0.3">
      <c r="A18" s="420"/>
      <c r="B18" s="420"/>
      <c r="C18" s="437"/>
      <c r="D18" s="420"/>
      <c r="E18" s="401"/>
      <c r="F18" s="401"/>
      <c r="G18" s="401"/>
      <c r="H18" s="401"/>
      <c r="I18" s="422"/>
      <c r="J18" s="388"/>
      <c r="K18" s="392"/>
      <c r="L18" s="401"/>
      <c r="M18" s="401"/>
      <c r="N18" s="401"/>
      <c r="O18" s="401"/>
      <c r="P18" s="436"/>
      <c r="Q18" s="122" t="s">
        <v>463</v>
      </c>
      <c r="R18" s="22" t="s">
        <v>295</v>
      </c>
      <c r="S18" s="159" t="s">
        <v>464</v>
      </c>
      <c r="U18" s="142" t="s">
        <v>489</v>
      </c>
      <c r="W18" s="142" t="s">
        <v>531</v>
      </c>
      <c r="AD18" s="403"/>
      <c r="AE18" s="403"/>
      <c r="AF18" s="403"/>
      <c r="AG18" s="403"/>
      <c r="AH18" s="404"/>
    </row>
    <row r="19" spans="1:36" s="14" customFormat="1" x14ac:dyDescent="0.3">
      <c r="A19" s="279"/>
      <c r="B19" s="280"/>
      <c r="C19" s="280"/>
      <c r="D19" s="280"/>
      <c r="E19" s="280"/>
      <c r="F19" s="280"/>
      <c r="G19" s="280"/>
      <c r="H19" s="280"/>
      <c r="I19" s="280"/>
      <c r="J19" s="280"/>
      <c r="K19" s="280"/>
      <c r="L19" s="280"/>
      <c r="M19" s="280"/>
      <c r="N19" s="280"/>
      <c r="O19" s="280"/>
      <c r="P19" s="280"/>
      <c r="Q19" s="280"/>
      <c r="R19" s="280"/>
      <c r="S19" s="281"/>
      <c r="U19" s="108"/>
      <c r="W19" s="108"/>
      <c r="AD19" s="213"/>
      <c r="AE19" s="213"/>
      <c r="AF19" s="213"/>
      <c r="AG19" s="213"/>
      <c r="AH19" s="213"/>
    </row>
    <row r="20" spans="1:36" ht="72" x14ac:dyDescent="0.3">
      <c r="A20" s="437" t="s">
        <v>136</v>
      </c>
      <c r="B20" s="437" t="s">
        <v>137</v>
      </c>
      <c r="C20" s="437" t="s">
        <v>138</v>
      </c>
      <c r="D20" s="437" t="s">
        <v>92</v>
      </c>
      <c r="E20" s="396" t="s">
        <v>27</v>
      </c>
      <c r="F20" s="396">
        <v>2</v>
      </c>
      <c r="G20" s="396" t="s">
        <v>9</v>
      </c>
      <c r="H20" s="396">
        <v>10</v>
      </c>
      <c r="I20" s="405" t="s">
        <v>28</v>
      </c>
      <c r="J20" s="387" t="s">
        <v>414</v>
      </c>
      <c r="K20" s="387" t="s">
        <v>78</v>
      </c>
      <c r="L20" s="396" t="s">
        <v>39</v>
      </c>
      <c r="M20" s="396" t="s">
        <v>15</v>
      </c>
      <c r="N20" s="396" t="s">
        <v>139</v>
      </c>
      <c r="O20" s="396">
        <v>10</v>
      </c>
      <c r="P20" s="405" t="s">
        <v>9</v>
      </c>
      <c r="Q20" s="15" t="s">
        <v>324</v>
      </c>
      <c r="R20" s="15" t="s">
        <v>325</v>
      </c>
      <c r="S20" s="155" t="s">
        <v>326</v>
      </c>
      <c r="U20" s="130" t="s">
        <v>489</v>
      </c>
      <c r="W20" s="130" t="s">
        <v>485</v>
      </c>
      <c r="Y20" s="148">
        <f>4/4</f>
        <v>1</v>
      </c>
      <c r="AD20" s="408" t="s">
        <v>676</v>
      </c>
      <c r="AE20" s="408" t="s">
        <v>191</v>
      </c>
      <c r="AF20" s="408" t="s">
        <v>41</v>
      </c>
      <c r="AG20" s="408">
        <v>2.5</v>
      </c>
      <c r="AH20" s="411" t="s">
        <v>116</v>
      </c>
    </row>
    <row r="21" spans="1:36" ht="129.6" x14ac:dyDescent="0.3">
      <c r="A21" s="437"/>
      <c r="B21" s="437"/>
      <c r="C21" s="437"/>
      <c r="D21" s="437"/>
      <c r="E21" s="396"/>
      <c r="F21" s="396"/>
      <c r="G21" s="396"/>
      <c r="H21" s="396"/>
      <c r="I21" s="405"/>
      <c r="J21" s="393"/>
      <c r="K21" s="393"/>
      <c r="L21" s="396"/>
      <c r="M21" s="396"/>
      <c r="N21" s="396"/>
      <c r="O21" s="396"/>
      <c r="P21" s="405"/>
      <c r="Q21" s="15" t="s">
        <v>327</v>
      </c>
      <c r="R21" s="15" t="s">
        <v>325</v>
      </c>
      <c r="S21" s="155" t="s">
        <v>328</v>
      </c>
      <c r="U21" s="130" t="s">
        <v>489</v>
      </c>
      <c r="W21" s="130" t="s">
        <v>486</v>
      </c>
      <c r="AD21" s="410"/>
      <c r="AE21" s="410"/>
      <c r="AF21" s="410"/>
      <c r="AG21" s="410"/>
      <c r="AH21" s="413"/>
    </row>
    <row r="22" spans="1:36" ht="86.4" x14ac:dyDescent="0.3">
      <c r="A22" s="437"/>
      <c r="B22" s="437"/>
      <c r="C22" s="475" t="s">
        <v>329</v>
      </c>
      <c r="D22" s="474" t="s">
        <v>92</v>
      </c>
      <c r="E22" s="474" t="s">
        <v>27</v>
      </c>
      <c r="F22" s="474">
        <v>2</v>
      </c>
      <c r="G22" s="474" t="s">
        <v>9</v>
      </c>
      <c r="H22" s="474">
        <v>10</v>
      </c>
      <c r="I22" s="405" t="s">
        <v>28</v>
      </c>
      <c r="J22" s="475" t="s">
        <v>211</v>
      </c>
      <c r="K22" s="475" t="s">
        <v>85</v>
      </c>
      <c r="L22" s="474" t="s">
        <v>169</v>
      </c>
      <c r="M22" s="474" t="s">
        <v>169</v>
      </c>
      <c r="N22" s="474" t="s">
        <v>14</v>
      </c>
      <c r="O22" s="474">
        <v>20</v>
      </c>
      <c r="P22" s="402" t="s">
        <v>127</v>
      </c>
      <c r="Q22" s="15" t="s">
        <v>330</v>
      </c>
      <c r="R22" s="15" t="s">
        <v>325</v>
      </c>
      <c r="S22" s="159" t="s">
        <v>326</v>
      </c>
      <c r="U22" s="130" t="s">
        <v>489</v>
      </c>
      <c r="W22" s="130" t="s">
        <v>487</v>
      </c>
      <c r="AD22" s="408" t="s">
        <v>591</v>
      </c>
      <c r="AE22" s="408" t="s">
        <v>592</v>
      </c>
      <c r="AF22" s="408" t="s">
        <v>41</v>
      </c>
      <c r="AG22" s="408">
        <v>5</v>
      </c>
      <c r="AH22" s="460" t="s">
        <v>31</v>
      </c>
    </row>
    <row r="23" spans="1:36" ht="143.4" customHeight="1" x14ac:dyDescent="0.3">
      <c r="A23" s="437"/>
      <c r="B23" s="437"/>
      <c r="C23" s="504"/>
      <c r="D23" s="474"/>
      <c r="E23" s="474"/>
      <c r="F23" s="474"/>
      <c r="G23" s="474"/>
      <c r="H23" s="474"/>
      <c r="I23" s="405"/>
      <c r="J23" s="504"/>
      <c r="K23" s="504"/>
      <c r="L23" s="474"/>
      <c r="M23" s="474"/>
      <c r="N23" s="474"/>
      <c r="O23" s="474"/>
      <c r="P23" s="402"/>
      <c r="Q23" s="15" t="s">
        <v>331</v>
      </c>
      <c r="R23" s="15" t="s">
        <v>325</v>
      </c>
      <c r="S23" s="159" t="s">
        <v>328</v>
      </c>
      <c r="U23" s="130" t="s">
        <v>489</v>
      </c>
      <c r="W23" s="130" t="s">
        <v>488</v>
      </c>
      <c r="AD23" s="410"/>
      <c r="AE23" s="410"/>
      <c r="AF23" s="410"/>
      <c r="AG23" s="410"/>
      <c r="AH23" s="462"/>
    </row>
    <row r="24" spans="1:36" s="14" customFormat="1" x14ac:dyDescent="0.3">
      <c r="A24" s="279"/>
      <c r="B24" s="280"/>
      <c r="C24" s="280"/>
      <c r="D24" s="280"/>
      <c r="E24" s="280"/>
      <c r="F24" s="280"/>
      <c r="G24" s="280"/>
      <c r="H24" s="280"/>
      <c r="I24" s="280"/>
      <c r="J24" s="280"/>
      <c r="K24" s="280"/>
      <c r="L24" s="280"/>
      <c r="M24" s="280"/>
      <c r="N24" s="280"/>
      <c r="O24" s="280"/>
      <c r="P24" s="280"/>
      <c r="Q24" s="280"/>
      <c r="R24" s="280"/>
      <c r="S24" s="281"/>
      <c r="U24" s="108"/>
      <c r="W24" s="108"/>
      <c r="AD24" s="213"/>
      <c r="AE24" s="213"/>
      <c r="AF24" s="213"/>
      <c r="AG24" s="213"/>
      <c r="AH24" s="213"/>
    </row>
    <row r="25" spans="1:36" ht="33" customHeight="1" x14ac:dyDescent="0.3">
      <c r="A25" s="437" t="s">
        <v>140</v>
      </c>
      <c r="B25" s="437" t="s">
        <v>141</v>
      </c>
      <c r="C25" s="437" t="s">
        <v>142</v>
      </c>
      <c r="D25" s="437" t="s">
        <v>92</v>
      </c>
      <c r="E25" s="396" t="s">
        <v>35</v>
      </c>
      <c r="F25" s="396">
        <v>1</v>
      </c>
      <c r="G25" s="396" t="s">
        <v>9</v>
      </c>
      <c r="H25" s="396">
        <v>10</v>
      </c>
      <c r="I25" s="397" t="s">
        <v>111</v>
      </c>
      <c r="J25" s="387" t="s">
        <v>415</v>
      </c>
      <c r="K25" s="387" t="s">
        <v>78</v>
      </c>
      <c r="L25" s="396" t="s">
        <v>114</v>
      </c>
      <c r="M25" s="396" t="s">
        <v>15</v>
      </c>
      <c r="N25" s="396" t="s">
        <v>139</v>
      </c>
      <c r="O25" s="396">
        <v>5</v>
      </c>
      <c r="P25" s="397" t="s">
        <v>31</v>
      </c>
      <c r="Q25" s="100" t="s">
        <v>376</v>
      </c>
      <c r="R25" s="100" t="s">
        <v>409</v>
      </c>
      <c r="S25" s="162">
        <v>43863</v>
      </c>
      <c r="U25" s="127" t="s">
        <v>422</v>
      </c>
      <c r="W25" s="136" t="s">
        <v>522</v>
      </c>
      <c r="Y25" s="151">
        <f>2.5/3</f>
        <v>0.83333333333333337</v>
      </c>
      <c r="AD25" s="408" t="s">
        <v>114</v>
      </c>
      <c r="AE25" s="408" t="s">
        <v>15</v>
      </c>
      <c r="AF25" s="408" t="s">
        <v>139</v>
      </c>
      <c r="AG25" s="408">
        <f>5/2</f>
        <v>2.5</v>
      </c>
      <c r="AH25" s="411" t="s">
        <v>116</v>
      </c>
    </row>
    <row r="26" spans="1:36" ht="45" customHeight="1" x14ac:dyDescent="0.3">
      <c r="A26" s="437"/>
      <c r="B26" s="437"/>
      <c r="C26" s="437"/>
      <c r="D26" s="437"/>
      <c r="E26" s="396"/>
      <c r="F26" s="396"/>
      <c r="G26" s="396"/>
      <c r="H26" s="396"/>
      <c r="I26" s="397"/>
      <c r="J26" s="393"/>
      <c r="K26" s="393"/>
      <c r="L26" s="396"/>
      <c r="M26" s="396"/>
      <c r="N26" s="396"/>
      <c r="O26" s="396"/>
      <c r="P26" s="397"/>
      <c r="Q26" s="100" t="s">
        <v>410</v>
      </c>
      <c r="R26" s="100" t="s">
        <v>409</v>
      </c>
      <c r="S26" s="162">
        <v>43953</v>
      </c>
      <c r="U26" s="128">
        <v>1</v>
      </c>
      <c r="W26" s="136" t="s">
        <v>523</v>
      </c>
      <c r="AD26" s="409"/>
      <c r="AE26" s="409"/>
      <c r="AF26" s="409"/>
      <c r="AG26" s="409"/>
      <c r="AH26" s="412"/>
      <c r="AJ26" s="111" t="s">
        <v>600</v>
      </c>
    </row>
    <row r="27" spans="1:36" ht="43.2" customHeight="1" x14ac:dyDescent="0.3">
      <c r="A27" s="437"/>
      <c r="B27" s="437"/>
      <c r="C27" s="437"/>
      <c r="D27" s="437"/>
      <c r="E27" s="396"/>
      <c r="F27" s="396"/>
      <c r="G27" s="396"/>
      <c r="H27" s="396"/>
      <c r="I27" s="397"/>
      <c r="J27" s="388"/>
      <c r="K27" s="388"/>
      <c r="L27" s="396"/>
      <c r="M27" s="396"/>
      <c r="N27" s="396"/>
      <c r="O27" s="396"/>
      <c r="P27" s="397"/>
      <c r="Q27" s="100" t="s">
        <v>412</v>
      </c>
      <c r="R27" s="100" t="s">
        <v>411</v>
      </c>
      <c r="S27" s="162">
        <v>44198</v>
      </c>
      <c r="U27" s="218">
        <v>1</v>
      </c>
      <c r="V27" s="14"/>
      <c r="W27" s="136"/>
      <c r="AD27" s="410"/>
      <c r="AE27" s="410"/>
      <c r="AF27" s="410"/>
      <c r="AG27" s="410"/>
      <c r="AH27" s="413"/>
    </row>
    <row r="28" spans="1:36" s="14" customFormat="1" x14ac:dyDescent="0.3">
      <c r="A28" s="279"/>
      <c r="B28" s="280"/>
      <c r="C28" s="280"/>
      <c r="D28" s="280"/>
      <c r="E28" s="280"/>
      <c r="F28" s="280"/>
      <c r="G28" s="280"/>
      <c r="H28" s="280"/>
      <c r="I28" s="280"/>
      <c r="J28" s="280"/>
      <c r="K28" s="280"/>
      <c r="L28" s="280"/>
      <c r="M28" s="280"/>
      <c r="N28" s="280"/>
      <c r="O28" s="280"/>
      <c r="P28" s="329"/>
      <c r="Q28" s="329"/>
      <c r="R28" s="329"/>
      <c r="S28" s="330"/>
      <c r="U28" s="108"/>
      <c r="W28" s="108"/>
      <c r="AD28" s="331"/>
      <c r="AE28" s="332"/>
      <c r="AF28" s="332"/>
      <c r="AG28" s="332"/>
      <c r="AH28" s="333"/>
    </row>
    <row r="29" spans="1:36" ht="69" customHeight="1" x14ac:dyDescent="0.3">
      <c r="A29" s="437" t="s">
        <v>143</v>
      </c>
      <c r="B29" s="28" t="s">
        <v>144</v>
      </c>
      <c r="C29" s="24" t="s">
        <v>145</v>
      </c>
      <c r="D29" s="24" t="s">
        <v>92</v>
      </c>
      <c r="E29" s="26" t="s">
        <v>7</v>
      </c>
      <c r="F29" s="26">
        <v>3</v>
      </c>
      <c r="G29" s="26" t="s">
        <v>36</v>
      </c>
      <c r="H29" s="26">
        <v>5</v>
      </c>
      <c r="I29" s="27" t="s">
        <v>146</v>
      </c>
      <c r="J29" s="76" t="s">
        <v>416</v>
      </c>
      <c r="K29" s="25" t="s">
        <v>78</v>
      </c>
      <c r="L29" s="26" t="s">
        <v>39</v>
      </c>
      <c r="M29" s="26" t="s">
        <v>47</v>
      </c>
      <c r="N29" s="26" t="s">
        <v>48</v>
      </c>
      <c r="O29" s="26">
        <v>5</v>
      </c>
      <c r="P29" s="29" t="s">
        <v>31</v>
      </c>
      <c r="Q29" s="45" t="s">
        <v>336</v>
      </c>
      <c r="R29" s="45" t="s">
        <v>335</v>
      </c>
      <c r="S29" s="163">
        <v>43845</v>
      </c>
      <c r="U29" s="130" t="s">
        <v>489</v>
      </c>
      <c r="W29" s="136" t="s">
        <v>491</v>
      </c>
      <c r="Y29" s="148">
        <f>2/3</f>
        <v>0.66666666666666663</v>
      </c>
      <c r="AD29" s="208" t="s">
        <v>605</v>
      </c>
      <c r="AE29" s="208" t="s">
        <v>603</v>
      </c>
      <c r="AF29" s="207" t="s">
        <v>48</v>
      </c>
      <c r="AG29" s="207">
        <v>1.67</v>
      </c>
      <c r="AH29" s="209" t="s">
        <v>116</v>
      </c>
    </row>
    <row r="30" spans="1:36" ht="72" x14ac:dyDescent="0.3">
      <c r="A30" s="437"/>
      <c r="B30" s="45" t="s">
        <v>332</v>
      </c>
      <c r="C30" s="45" t="s">
        <v>333</v>
      </c>
      <c r="D30" s="45" t="s">
        <v>334</v>
      </c>
      <c r="E30" s="46" t="s">
        <v>7</v>
      </c>
      <c r="F30" s="46">
        <v>3</v>
      </c>
      <c r="G30" s="46" t="s">
        <v>9</v>
      </c>
      <c r="H30" s="46">
        <v>10</v>
      </c>
      <c r="I30" s="34" t="s">
        <v>11</v>
      </c>
      <c r="J30" s="45" t="s">
        <v>417</v>
      </c>
      <c r="K30" s="46" t="s">
        <v>78</v>
      </c>
      <c r="L30" s="46" t="s">
        <v>39</v>
      </c>
      <c r="M30" s="46" t="s">
        <v>47</v>
      </c>
      <c r="N30" s="46" t="s">
        <v>48</v>
      </c>
      <c r="O30" s="46">
        <v>10</v>
      </c>
      <c r="P30" s="102" t="s">
        <v>9</v>
      </c>
      <c r="Q30" s="206" t="s">
        <v>601</v>
      </c>
      <c r="R30" s="45" t="s">
        <v>335</v>
      </c>
      <c r="S30" s="163">
        <v>43891</v>
      </c>
      <c r="U30" s="255" t="s">
        <v>489</v>
      </c>
      <c r="W30" s="255" t="s">
        <v>672</v>
      </c>
      <c r="AD30" s="257" t="s">
        <v>39</v>
      </c>
      <c r="AE30" s="258" t="s">
        <v>589</v>
      </c>
      <c r="AF30" s="258" t="s">
        <v>48</v>
      </c>
      <c r="AG30" s="259">
        <f>10/3</f>
        <v>3.3333333333333335</v>
      </c>
      <c r="AH30" s="269" t="s">
        <v>116</v>
      </c>
    </row>
    <row r="31" spans="1:36" ht="72" x14ac:dyDescent="0.3">
      <c r="A31" s="437"/>
      <c r="B31" s="45" t="s">
        <v>337</v>
      </c>
      <c r="C31" s="210" t="s">
        <v>338</v>
      </c>
      <c r="D31" s="47" t="s">
        <v>300</v>
      </c>
      <c r="E31" s="48" t="s">
        <v>27</v>
      </c>
      <c r="F31" s="48">
        <v>2</v>
      </c>
      <c r="G31" s="49" t="s">
        <v>45</v>
      </c>
      <c r="H31" s="48">
        <v>30</v>
      </c>
      <c r="I31" s="101" t="s">
        <v>11</v>
      </c>
      <c r="J31" s="96" t="s">
        <v>418</v>
      </c>
      <c r="K31" s="48" t="s">
        <v>78</v>
      </c>
      <c r="L31" s="48" t="s">
        <v>114</v>
      </c>
      <c r="M31" s="48" t="s">
        <v>47</v>
      </c>
      <c r="N31" s="48" t="s">
        <v>48</v>
      </c>
      <c r="O31" s="48">
        <v>10</v>
      </c>
      <c r="P31" s="103" t="s">
        <v>9</v>
      </c>
      <c r="Q31" s="45" t="s">
        <v>339</v>
      </c>
      <c r="R31" s="45" t="s">
        <v>340</v>
      </c>
      <c r="S31" s="164">
        <v>43831</v>
      </c>
      <c r="U31" s="130" t="s">
        <v>489</v>
      </c>
      <c r="W31" s="136" t="s">
        <v>492</v>
      </c>
      <c r="AD31" s="208" t="s">
        <v>605</v>
      </c>
      <c r="AE31" s="207" t="s">
        <v>606</v>
      </c>
      <c r="AF31" s="207" t="s">
        <v>41</v>
      </c>
      <c r="AG31" s="207">
        <v>2.5</v>
      </c>
      <c r="AH31" s="269" t="s">
        <v>116</v>
      </c>
    </row>
    <row r="32" spans="1:36" s="14" customFormat="1" x14ac:dyDescent="0.3">
      <c r="A32" s="279"/>
      <c r="B32" s="280"/>
      <c r="C32" s="280"/>
      <c r="D32" s="280"/>
      <c r="E32" s="280"/>
      <c r="F32" s="280"/>
      <c r="G32" s="280"/>
      <c r="H32" s="280"/>
      <c r="I32" s="280"/>
      <c r="J32" s="280"/>
      <c r="K32" s="280"/>
      <c r="L32" s="280"/>
      <c r="M32" s="280"/>
      <c r="N32" s="280"/>
      <c r="O32" s="280"/>
      <c r="P32" s="280"/>
      <c r="Q32" s="280"/>
      <c r="R32" s="280"/>
      <c r="S32" s="281"/>
      <c r="U32" s="108"/>
      <c r="W32" s="108"/>
    </row>
    <row r="33" spans="1:46" ht="70.8" customHeight="1" x14ac:dyDescent="0.3">
      <c r="A33" s="437" t="s">
        <v>597</v>
      </c>
      <c r="B33" s="514" t="s">
        <v>147</v>
      </c>
      <c r="C33" s="31" t="s">
        <v>148</v>
      </c>
      <c r="D33" s="31" t="s">
        <v>149</v>
      </c>
      <c r="E33" s="31" t="s">
        <v>7</v>
      </c>
      <c r="F33" s="31">
        <v>3</v>
      </c>
      <c r="G33" s="31" t="s">
        <v>45</v>
      </c>
      <c r="H33" s="31">
        <v>30</v>
      </c>
      <c r="I33" s="33" t="s">
        <v>46</v>
      </c>
      <c r="J33" s="30" t="s">
        <v>419</v>
      </c>
      <c r="K33" s="30" t="s">
        <v>190</v>
      </c>
      <c r="L33" s="31" t="s">
        <v>39</v>
      </c>
      <c r="M33" s="31" t="s">
        <v>47</v>
      </c>
      <c r="N33" s="31" t="s">
        <v>48</v>
      </c>
      <c r="O33" s="31">
        <v>20</v>
      </c>
      <c r="P33" s="34" t="s">
        <v>127</v>
      </c>
      <c r="Q33" s="206" t="s">
        <v>615</v>
      </c>
      <c r="R33" s="121" t="s">
        <v>450</v>
      </c>
      <c r="S33" s="228" t="s">
        <v>602</v>
      </c>
      <c r="U33" s="205" t="s">
        <v>489</v>
      </c>
      <c r="W33" s="136"/>
      <c r="Y33" s="151">
        <f>2/4</f>
        <v>0.5</v>
      </c>
      <c r="AD33" s="216" t="s">
        <v>605</v>
      </c>
      <c r="AE33" s="214" t="s">
        <v>603</v>
      </c>
      <c r="AF33" s="214" t="s">
        <v>616</v>
      </c>
      <c r="AG33" s="214">
        <v>6.6</v>
      </c>
      <c r="AH33" s="215" t="s">
        <v>31</v>
      </c>
    </row>
    <row r="34" spans="1:46" ht="72" x14ac:dyDescent="0.3">
      <c r="A34" s="437"/>
      <c r="B34" s="515"/>
      <c r="C34" s="31" t="s">
        <v>320</v>
      </c>
      <c r="D34" s="31" t="s">
        <v>149</v>
      </c>
      <c r="E34" s="31" t="s">
        <v>7</v>
      </c>
      <c r="F34" s="31">
        <v>3</v>
      </c>
      <c r="G34" s="31" t="s">
        <v>9</v>
      </c>
      <c r="H34" s="31">
        <v>10</v>
      </c>
      <c r="I34" s="32" t="s">
        <v>11</v>
      </c>
      <c r="J34" s="31" t="s">
        <v>341</v>
      </c>
      <c r="K34" s="31" t="s">
        <v>190</v>
      </c>
      <c r="L34" s="31" t="s">
        <v>114</v>
      </c>
      <c r="M34" s="31" t="s">
        <v>47</v>
      </c>
      <c r="N34" s="31" t="s">
        <v>48</v>
      </c>
      <c r="O34" s="31">
        <v>3.3</v>
      </c>
      <c r="P34" s="35" t="s">
        <v>116</v>
      </c>
      <c r="Q34" s="45" t="s">
        <v>341</v>
      </c>
      <c r="R34" s="121" t="s">
        <v>450</v>
      </c>
      <c r="S34" s="165" t="s">
        <v>342</v>
      </c>
      <c r="U34" s="205" t="s">
        <v>489</v>
      </c>
      <c r="W34" s="136"/>
      <c r="AD34" s="217" t="s">
        <v>605</v>
      </c>
      <c r="AE34" s="214" t="s">
        <v>606</v>
      </c>
      <c r="AF34" s="214" t="s">
        <v>617</v>
      </c>
      <c r="AG34" s="214">
        <f>3.3/4</f>
        <v>0.82499999999999996</v>
      </c>
      <c r="AH34" s="226" t="s">
        <v>116</v>
      </c>
    </row>
    <row r="35" spans="1:46" s="14" customFormat="1" ht="43.2" x14ac:dyDescent="0.3">
      <c r="A35" s="437"/>
      <c r="B35" s="516" t="s">
        <v>323</v>
      </c>
      <c r="C35" s="514" t="s">
        <v>321</v>
      </c>
      <c r="D35" s="514" t="s">
        <v>322</v>
      </c>
      <c r="E35" s="514" t="s">
        <v>7</v>
      </c>
      <c r="F35" s="514">
        <v>3</v>
      </c>
      <c r="G35" s="514" t="s">
        <v>45</v>
      </c>
      <c r="H35" s="514">
        <v>30</v>
      </c>
      <c r="I35" s="521" t="s">
        <v>46</v>
      </c>
      <c r="J35" s="514" t="s">
        <v>705</v>
      </c>
      <c r="K35" s="514" t="s">
        <v>78</v>
      </c>
      <c r="L35" s="514" t="s">
        <v>114</v>
      </c>
      <c r="M35" s="514" t="s">
        <v>191</v>
      </c>
      <c r="N35" s="514" t="s">
        <v>41</v>
      </c>
      <c r="O35" s="514">
        <v>15</v>
      </c>
      <c r="P35" s="523" t="s">
        <v>9</v>
      </c>
      <c r="Q35" s="125" t="s">
        <v>472</v>
      </c>
      <c r="R35" s="125" t="s">
        <v>450</v>
      </c>
      <c r="S35" s="320">
        <v>44696</v>
      </c>
      <c r="U35" s="205" t="s">
        <v>489</v>
      </c>
      <c r="W35" s="136"/>
      <c r="AD35" s="396" t="s">
        <v>605</v>
      </c>
      <c r="AE35" s="401" t="s">
        <v>606</v>
      </c>
      <c r="AF35" s="401" t="s">
        <v>617</v>
      </c>
      <c r="AG35" s="401">
        <f>15/4</f>
        <v>3.75</v>
      </c>
      <c r="AH35" s="404" t="s">
        <v>116</v>
      </c>
    </row>
    <row r="36" spans="1:46" ht="86.4" customHeight="1" x14ac:dyDescent="0.3">
      <c r="A36" s="437"/>
      <c r="B36" s="516"/>
      <c r="C36" s="517"/>
      <c r="D36" s="517"/>
      <c r="E36" s="517"/>
      <c r="F36" s="517"/>
      <c r="G36" s="517"/>
      <c r="H36" s="517"/>
      <c r="I36" s="522"/>
      <c r="J36" s="517"/>
      <c r="K36" s="517"/>
      <c r="L36" s="517"/>
      <c r="M36" s="517"/>
      <c r="N36" s="517"/>
      <c r="O36" s="517"/>
      <c r="P36" s="524"/>
      <c r="Q36" s="278" t="s">
        <v>420</v>
      </c>
      <c r="R36" s="121" t="s">
        <v>450</v>
      </c>
      <c r="S36" s="321">
        <v>44810</v>
      </c>
      <c r="U36" s="319" t="s">
        <v>489</v>
      </c>
      <c r="W36" s="136"/>
      <c r="AA36" s="256" t="s">
        <v>671</v>
      </c>
      <c r="AD36" s="396"/>
      <c r="AE36" s="401"/>
      <c r="AF36" s="401"/>
      <c r="AG36" s="401"/>
      <c r="AH36" s="404"/>
    </row>
    <row r="37" spans="1:46" s="14" customFormat="1" x14ac:dyDescent="0.3">
      <c r="A37" s="279"/>
      <c r="B37" s="280"/>
      <c r="C37" s="280"/>
      <c r="D37" s="280"/>
      <c r="E37" s="280"/>
      <c r="F37" s="280"/>
      <c r="G37" s="280"/>
      <c r="H37" s="280"/>
      <c r="I37" s="280"/>
      <c r="J37" s="280"/>
      <c r="K37" s="280"/>
      <c r="L37" s="280"/>
      <c r="M37" s="280"/>
      <c r="N37" s="280"/>
      <c r="O37" s="280"/>
      <c r="P37" s="280"/>
      <c r="Q37" s="280"/>
      <c r="R37" s="280"/>
      <c r="S37" s="281"/>
      <c r="U37" s="108"/>
      <c r="W37" s="108"/>
    </row>
    <row r="38" spans="1:46" ht="28.8" x14ac:dyDescent="0.3">
      <c r="A38" s="419" t="s">
        <v>150</v>
      </c>
      <c r="B38" s="419" t="s">
        <v>151</v>
      </c>
      <c r="C38" s="437" t="s">
        <v>152</v>
      </c>
      <c r="D38" s="437" t="s">
        <v>135</v>
      </c>
      <c r="E38" s="396" t="s">
        <v>7</v>
      </c>
      <c r="F38" s="396">
        <v>3</v>
      </c>
      <c r="G38" s="396" t="s">
        <v>9</v>
      </c>
      <c r="H38" s="396">
        <v>10</v>
      </c>
      <c r="I38" s="402" t="s">
        <v>11</v>
      </c>
      <c r="J38" s="387" t="s">
        <v>153</v>
      </c>
      <c r="K38" s="387" t="s">
        <v>133</v>
      </c>
      <c r="L38" s="396" t="s">
        <v>39</v>
      </c>
      <c r="M38" s="396" t="s">
        <v>154</v>
      </c>
      <c r="N38" s="396" t="s">
        <v>41</v>
      </c>
      <c r="O38" s="396">
        <v>7.5</v>
      </c>
      <c r="P38" s="397" t="s">
        <v>31</v>
      </c>
      <c r="Q38" s="45" t="s">
        <v>343</v>
      </c>
      <c r="R38" s="45" t="s">
        <v>349</v>
      </c>
      <c r="S38" s="166" t="s">
        <v>344</v>
      </c>
      <c r="U38" s="130" t="s">
        <v>489</v>
      </c>
      <c r="W38" s="136" t="s">
        <v>490</v>
      </c>
      <c r="Y38" s="151">
        <f>3/3</f>
        <v>1</v>
      </c>
      <c r="AD38" s="475" t="s">
        <v>114</v>
      </c>
      <c r="AE38" s="475" t="s">
        <v>609</v>
      </c>
      <c r="AF38" s="475" t="s">
        <v>41</v>
      </c>
      <c r="AG38" s="475">
        <v>1.875</v>
      </c>
      <c r="AH38" s="415" t="s">
        <v>588</v>
      </c>
    </row>
    <row r="39" spans="1:46" ht="28.8" x14ac:dyDescent="0.3">
      <c r="A39" s="451"/>
      <c r="B39" s="451"/>
      <c r="C39" s="437"/>
      <c r="D39" s="437"/>
      <c r="E39" s="396"/>
      <c r="F39" s="396"/>
      <c r="G39" s="396"/>
      <c r="H39" s="396"/>
      <c r="I39" s="402"/>
      <c r="J39" s="393"/>
      <c r="K39" s="393"/>
      <c r="L39" s="396"/>
      <c r="M39" s="396"/>
      <c r="N39" s="396"/>
      <c r="O39" s="396"/>
      <c r="P39" s="397"/>
      <c r="Q39" s="45" t="s">
        <v>345</v>
      </c>
      <c r="R39" s="45" t="s">
        <v>349</v>
      </c>
      <c r="S39" s="166" t="s">
        <v>344</v>
      </c>
      <c r="U39" s="130" t="s">
        <v>489</v>
      </c>
      <c r="W39" s="136" t="s">
        <v>490</v>
      </c>
      <c r="AD39" s="504"/>
      <c r="AE39" s="504"/>
      <c r="AF39" s="504"/>
      <c r="AG39" s="504"/>
      <c r="AH39" s="505"/>
    </row>
    <row r="40" spans="1:46" ht="28.8" x14ac:dyDescent="0.3">
      <c r="A40" s="420"/>
      <c r="B40" s="420"/>
      <c r="C40" s="437"/>
      <c r="D40" s="437"/>
      <c r="E40" s="396"/>
      <c r="F40" s="396"/>
      <c r="G40" s="396"/>
      <c r="H40" s="396"/>
      <c r="I40" s="402"/>
      <c r="J40" s="388"/>
      <c r="K40" s="388"/>
      <c r="L40" s="396"/>
      <c r="M40" s="396"/>
      <c r="N40" s="396"/>
      <c r="O40" s="396"/>
      <c r="P40" s="397"/>
      <c r="Q40" s="45" t="s">
        <v>346</v>
      </c>
      <c r="R40" s="45" t="s">
        <v>349</v>
      </c>
      <c r="S40" s="166" t="s">
        <v>344</v>
      </c>
      <c r="U40" s="130" t="s">
        <v>489</v>
      </c>
      <c r="W40" s="136" t="s">
        <v>490</v>
      </c>
      <c r="AD40" s="476"/>
      <c r="AE40" s="476"/>
      <c r="AF40" s="476"/>
      <c r="AG40" s="476"/>
      <c r="AH40" s="416"/>
    </row>
    <row r="41" spans="1:46" s="14" customFormat="1" x14ac:dyDescent="0.3">
      <c r="A41" s="279"/>
      <c r="B41" s="280"/>
      <c r="C41" s="280"/>
      <c r="D41" s="280"/>
      <c r="E41" s="280"/>
      <c r="F41" s="280"/>
      <c r="G41" s="280"/>
      <c r="H41" s="280"/>
      <c r="I41" s="280"/>
      <c r="J41" s="280"/>
      <c r="K41" s="280"/>
      <c r="L41" s="280"/>
      <c r="M41" s="280"/>
      <c r="N41" s="280"/>
      <c r="O41" s="280"/>
      <c r="P41" s="280"/>
      <c r="Q41" s="280"/>
      <c r="R41" s="280"/>
      <c r="S41" s="281"/>
      <c r="U41" s="108"/>
      <c r="W41" s="108"/>
      <c r="AD41" s="213"/>
      <c r="AE41" s="213"/>
      <c r="AF41" s="213"/>
      <c r="AG41" s="213"/>
      <c r="AH41" s="213"/>
    </row>
    <row r="42" spans="1:46" ht="64.8" customHeight="1" x14ac:dyDescent="0.3">
      <c r="A42" s="437" t="s">
        <v>155</v>
      </c>
      <c r="B42" s="419" t="s">
        <v>156</v>
      </c>
      <c r="C42" s="437" t="s">
        <v>157</v>
      </c>
      <c r="D42" s="437" t="s">
        <v>92</v>
      </c>
      <c r="E42" s="396" t="s">
        <v>7</v>
      </c>
      <c r="F42" s="396">
        <v>3</v>
      </c>
      <c r="G42" s="396" t="s">
        <v>9</v>
      </c>
      <c r="H42" s="396">
        <v>10</v>
      </c>
      <c r="I42" s="402" t="s">
        <v>11</v>
      </c>
      <c r="J42" s="387" t="s">
        <v>211</v>
      </c>
      <c r="K42" s="387" t="s">
        <v>85</v>
      </c>
      <c r="L42" s="396" t="s">
        <v>14</v>
      </c>
      <c r="M42" s="396">
        <v>0</v>
      </c>
      <c r="N42" s="396" t="s">
        <v>14</v>
      </c>
      <c r="O42" s="396">
        <v>30</v>
      </c>
      <c r="P42" s="402" t="s">
        <v>127</v>
      </c>
      <c r="Q42" s="45" t="s">
        <v>347</v>
      </c>
      <c r="R42" s="478" t="s">
        <v>407</v>
      </c>
      <c r="S42" s="463" t="s">
        <v>408</v>
      </c>
      <c r="U42" s="142" t="s">
        <v>489</v>
      </c>
      <c r="W42" s="506" t="s">
        <v>524</v>
      </c>
      <c r="Y42" s="151">
        <f>4/4</f>
        <v>1</v>
      </c>
      <c r="AD42" s="474" t="s">
        <v>610</v>
      </c>
      <c r="AE42" s="474" t="s">
        <v>115</v>
      </c>
      <c r="AF42" s="474" t="s">
        <v>41</v>
      </c>
      <c r="AG42" s="474">
        <v>7.5</v>
      </c>
      <c r="AH42" s="397" t="s">
        <v>31</v>
      </c>
      <c r="AJ42" s="270" t="s">
        <v>699</v>
      </c>
      <c r="AK42" s="270" t="s">
        <v>700</v>
      </c>
      <c r="AL42" s="277">
        <v>44652</v>
      </c>
      <c r="AN42" s="344" t="s">
        <v>489</v>
      </c>
      <c r="AP42" s="483" t="s">
        <v>39</v>
      </c>
      <c r="AQ42" s="483" t="s">
        <v>15</v>
      </c>
      <c r="AR42" s="483" t="s">
        <v>139</v>
      </c>
      <c r="AS42" s="483">
        <f>7.5/2</f>
        <v>3.75</v>
      </c>
      <c r="AT42" s="411" t="s">
        <v>116</v>
      </c>
    </row>
    <row r="43" spans="1:46" ht="86.4" customHeight="1" x14ac:dyDescent="0.3">
      <c r="A43" s="437"/>
      <c r="B43" s="451"/>
      <c r="C43" s="437"/>
      <c r="D43" s="437"/>
      <c r="E43" s="396"/>
      <c r="F43" s="396"/>
      <c r="G43" s="396"/>
      <c r="H43" s="396"/>
      <c r="I43" s="402"/>
      <c r="J43" s="393"/>
      <c r="K43" s="393"/>
      <c r="L43" s="396"/>
      <c r="M43" s="396"/>
      <c r="N43" s="396"/>
      <c r="O43" s="396"/>
      <c r="P43" s="402"/>
      <c r="Q43" s="91" t="s">
        <v>527</v>
      </c>
      <c r="R43" s="491"/>
      <c r="S43" s="518"/>
      <c r="U43" s="142" t="s">
        <v>489</v>
      </c>
      <c r="W43" s="507"/>
      <c r="AD43" s="474"/>
      <c r="AE43" s="474"/>
      <c r="AF43" s="474"/>
      <c r="AG43" s="474"/>
      <c r="AH43" s="397"/>
      <c r="AJ43" s="270" t="s">
        <v>701</v>
      </c>
      <c r="AK43" s="270" t="s">
        <v>700</v>
      </c>
      <c r="AL43" s="277">
        <v>44652</v>
      </c>
      <c r="AN43" s="344" t="s">
        <v>489</v>
      </c>
      <c r="AP43" s="485"/>
      <c r="AQ43" s="485"/>
      <c r="AR43" s="485"/>
      <c r="AS43" s="485"/>
      <c r="AT43" s="413"/>
    </row>
    <row r="44" spans="1:46" ht="70.8" customHeight="1" x14ac:dyDescent="0.3">
      <c r="A44" s="437"/>
      <c r="B44" s="437" t="s">
        <v>158</v>
      </c>
      <c r="C44" s="437" t="s">
        <v>159</v>
      </c>
      <c r="D44" s="437" t="s">
        <v>92</v>
      </c>
      <c r="E44" s="396" t="s">
        <v>7</v>
      </c>
      <c r="F44" s="396">
        <v>3</v>
      </c>
      <c r="G44" s="396" t="s">
        <v>9</v>
      </c>
      <c r="H44" s="396">
        <v>10</v>
      </c>
      <c r="I44" s="402" t="s">
        <v>11</v>
      </c>
      <c r="J44" s="396" t="s">
        <v>211</v>
      </c>
      <c r="K44" s="396" t="s">
        <v>85</v>
      </c>
      <c r="L44" s="396" t="s">
        <v>14</v>
      </c>
      <c r="M44" s="396">
        <v>0</v>
      </c>
      <c r="N44" s="396" t="s">
        <v>14</v>
      </c>
      <c r="O44" s="396">
        <v>30</v>
      </c>
      <c r="P44" s="402" t="s">
        <v>127</v>
      </c>
      <c r="Q44" s="45" t="s">
        <v>348</v>
      </c>
      <c r="R44" s="519" t="s">
        <v>407</v>
      </c>
      <c r="S44" s="520" t="s">
        <v>408</v>
      </c>
      <c r="U44" s="142" t="s">
        <v>489</v>
      </c>
      <c r="W44" s="136" t="s">
        <v>525</v>
      </c>
      <c r="AD44" s="474" t="s">
        <v>610</v>
      </c>
      <c r="AE44" s="474" t="s">
        <v>47</v>
      </c>
      <c r="AF44" s="474" t="s">
        <v>30</v>
      </c>
      <c r="AG44" s="474">
        <v>10</v>
      </c>
      <c r="AH44" s="405" t="s">
        <v>9</v>
      </c>
      <c r="AJ44" s="419" t="s">
        <v>702</v>
      </c>
      <c r="AK44" s="419" t="s">
        <v>703</v>
      </c>
      <c r="AL44" s="500">
        <v>44711</v>
      </c>
      <c r="AN44" s="419" t="s">
        <v>489</v>
      </c>
      <c r="AP44" s="483" t="s">
        <v>39</v>
      </c>
      <c r="AQ44" s="483" t="s">
        <v>589</v>
      </c>
      <c r="AR44" s="483" t="s">
        <v>48</v>
      </c>
      <c r="AS44" s="502">
        <f>10/3</f>
        <v>3.3333333333333335</v>
      </c>
      <c r="AT44" s="411" t="s">
        <v>116</v>
      </c>
    </row>
    <row r="45" spans="1:46" ht="55.8" customHeight="1" x14ac:dyDescent="0.3">
      <c r="A45" s="437"/>
      <c r="B45" s="437"/>
      <c r="C45" s="437"/>
      <c r="D45" s="437"/>
      <c r="E45" s="396"/>
      <c r="F45" s="396"/>
      <c r="G45" s="396"/>
      <c r="H45" s="396"/>
      <c r="I45" s="402"/>
      <c r="J45" s="396"/>
      <c r="K45" s="396"/>
      <c r="L45" s="396"/>
      <c r="M45" s="396"/>
      <c r="N45" s="396"/>
      <c r="O45" s="396"/>
      <c r="P45" s="402"/>
      <c r="Q45" s="45" t="s">
        <v>528</v>
      </c>
      <c r="R45" s="519"/>
      <c r="S45" s="520"/>
      <c r="U45" s="142" t="s">
        <v>489</v>
      </c>
      <c r="W45" s="136" t="s">
        <v>526</v>
      </c>
      <c r="AD45" s="474"/>
      <c r="AE45" s="474"/>
      <c r="AF45" s="474"/>
      <c r="AG45" s="474"/>
      <c r="AH45" s="405"/>
      <c r="AJ45" s="420"/>
      <c r="AK45" s="420"/>
      <c r="AL45" s="501"/>
      <c r="AN45" s="420"/>
      <c r="AP45" s="485"/>
      <c r="AQ45" s="485"/>
      <c r="AR45" s="485"/>
      <c r="AS45" s="503"/>
      <c r="AT45" s="413"/>
    </row>
    <row r="47" spans="1:46" x14ac:dyDescent="0.3">
      <c r="Q47">
        <v>27</v>
      </c>
      <c r="AH47">
        <v>14</v>
      </c>
    </row>
    <row r="48" spans="1:46" x14ac:dyDescent="0.3">
      <c r="Y48" s="153"/>
    </row>
  </sheetData>
  <mergeCells count="223">
    <mergeCell ref="AH22:AH23"/>
    <mergeCell ref="A7:R7"/>
    <mergeCell ref="A13:A18"/>
    <mergeCell ref="K25:K27"/>
    <mergeCell ref="P38:P40"/>
    <mergeCell ref="K38:K40"/>
    <mergeCell ref="L38:L40"/>
    <mergeCell ref="M38:M40"/>
    <mergeCell ref="N38:N40"/>
    <mergeCell ref="O38:O40"/>
    <mergeCell ref="F38:F40"/>
    <mergeCell ref="G38:G40"/>
    <mergeCell ref="M20:M21"/>
    <mergeCell ref="N20:N21"/>
    <mergeCell ref="O20:O21"/>
    <mergeCell ref="F20:F21"/>
    <mergeCell ref="G20:G21"/>
    <mergeCell ref="H20:H21"/>
    <mergeCell ref="I20:I21"/>
    <mergeCell ref="J20:J21"/>
    <mergeCell ref="K22:K23"/>
    <mergeCell ref="B13:B15"/>
    <mergeCell ref="B16:B18"/>
    <mergeCell ref="P25:P27"/>
    <mergeCell ref="R42:R43"/>
    <mergeCell ref="D42:D43"/>
    <mergeCell ref="E42:E43"/>
    <mergeCell ref="F42:F43"/>
    <mergeCell ref="G42:G43"/>
    <mergeCell ref="S42:S43"/>
    <mergeCell ref="R44:R45"/>
    <mergeCell ref="S44:S45"/>
    <mergeCell ref="H25:H27"/>
    <mergeCell ref="I25:I27"/>
    <mergeCell ref="J25:J27"/>
    <mergeCell ref="G35:G36"/>
    <mergeCell ref="H35:H36"/>
    <mergeCell ref="I35:I36"/>
    <mergeCell ref="J35:J36"/>
    <mergeCell ref="K35:K36"/>
    <mergeCell ref="L35:L36"/>
    <mergeCell ref="M35:M36"/>
    <mergeCell ref="N35:N36"/>
    <mergeCell ref="O35:O36"/>
    <mergeCell ref="P35:P36"/>
    <mergeCell ref="H44:H45"/>
    <mergeCell ref="F44:F45"/>
    <mergeCell ref="G44:G45"/>
    <mergeCell ref="P44:P45"/>
    <mergeCell ref="J42:J43"/>
    <mergeCell ref="K42:K43"/>
    <mergeCell ref="L42:L43"/>
    <mergeCell ref="M42:M43"/>
    <mergeCell ref="N42:N43"/>
    <mergeCell ref="O42:O43"/>
    <mergeCell ref="H42:H43"/>
    <mergeCell ref="I42:I43"/>
    <mergeCell ref="P42:P43"/>
    <mergeCell ref="I44:I45"/>
    <mergeCell ref="K44:K45"/>
    <mergeCell ref="L44:L45"/>
    <mergeCell ref="M44:M45"/>
    <mergeCell ref="N44:N45"/>
    <mergeCell ref="O44:O45"/>
    <mergeCell ref="B44:B45"/>
    <mergeCell ref="C44:C45"/>
    <mergeCell ref="D44:D45"/>
    <mergeCell ref="E44:E45"/>
    <mergeCell ref="J44:J45"/>
    <mergeCell ref="G25:G27"/>
    <mergeCell ref="A42:A45"/>
    <mergeCell ref="B42:B43"/>
    <mergeCell ref="C42:C43"/>
    <mergeCell ref="A33:A36"/>
    <mergeCell ref="A29:A31"/>
    <mergeCell ref="B33:B34"/>
    <mergeCell ref="H38:H40"/>
    <mergeCell ref="I38:I40"/>
    <mergeCell ref="B35:B36"/>
    <mergeCell ref="C35:C36"/>
    <mergeCell ref="D35:D36"/>
    <mergeCell ref="E35:E36"/>
    <mergeCell ref="F35:F36"/>
    <mergeCell ref="A25:A27"/>
    <mergeCell ref="B25:B27"/>
    <mergeCell ref="C25:C27"/>
    <mergeCell ref="D25:D27"/>
    <mergeCell ref="E25:E27"/>
    <mergeCell ref="A20:A23"/>
    <mergeCell ref="B20:B23"/>
    <mergeCell ref="C20:C21"/>
    <mergeCell ref="D20:D21"/>
    <mergeCell ref="E20:E21"/>
    <mergeCell ref="J38:J40"/>
    <mergeCell ref="A38:A40"/>
    <mergeCell ref="B38:B40"/>
    <mergeCell ref="C38:C40"/>
    <mergeCell ref="D38:D40"/>
    <mergeCell ref="E38:E40"/>
    <mergeCell ref="C22:C23"/>
    <mergeCell ref="D22:D23"/>
    <mergeCell ref="E22:E23"/>
    <mergeCell ref="F22:F23"/>
    <mergeCell ref="G22:G23"/>
    <mergeCell ref="H22:H23"/>
    <mergeCell ref="I22:I23"/>
    <mergeCell ref="J22:J23"/>
    <mergeCell ref="F25:F27"/>
    <mergeCell ref="O16:O18"/>
    <mergeCell ref="P16:P18"/>
    <mergeCell ref="K13:K15"/>
    <mergeCell ref="L13:L15"/>
    <mergeCell ref="M13:M15"/>
    <mergeCell ref="L25:L27"/>
    <mergeCell ref="M25:M27"/>
    <mergeCell ref="N25:N27"/>
    <mergeCell ref="O25:O27"/>
    <mergeCell ref="P20:P21"/>
    <mergeCell ref="L22:L23"/>
    <mergeCell ref="M22:M23"/>
    <mergeCell ref="N22:N23"/>
    <mergeCell ref="O22:O23"/>
    <mergeCell ref="P22:P23"/>
    <mergeCell ref="K20:K21"/>
    <mergeCell ref="L20:L21"/>
    <mergeCell ref="F13:F15"/>
    <mergeCell ref="G13:G15"/>
    <mergeCell ref="H13:H15"/>
    <mergeCell ref="I13:I15"/>
    <mergeCell ref="J13:J15"/>
    <mergeCell ref="AD10:AH10"/>
    <mergeCell ref="Y11:AA11"/>
    <mergeCell ref="C13:C15"/>
    <mergeCell ref="D13:D15"/>
    <mergeCell ref="E13:E15"/>
    <mergeCell ref="AG11:AH11"/>
    <mergeCell ref="AD11:AF11"/>
    <mergeCell ref="W42:W43"/>
    <mergeCell ref="A11:A12"/>
    <mergeCell ref="B11:B12"/>
    <mergeCell ref="C11:D11"/>
    <mergeCell ref="E11:I11"/>
    <mergeCell ref="J11:K11"/>
    <mergeCell ref="L11:N11"/>
    <mergeCell ref="O11:P11"/>
    <mergeCell ref="Q11:S11"/>
    <mergeCell ref="K16:K18"/>
    <mergeCell ref="P13:P15"/>
    <mergeCell ref="C16:C18"/>
    <mergeCell ref="D16:D18"/>
    <mergeCell ref="E16:E18"/>
    <mergeCell ref="F16:F18"/>
    <mergeCell ref="G16:G18"/>
    <mergeCell ref="H16:H18"/>
    <mergeCell ref="I16:I18"/>
    <mergeCell ref="J16:J18"/>
    <mergeCell ref="L16:L18"/>
    <mergeCell ref="M16:M18"/>
    <mergeCell ref="N16:N18"/>
    <mergeCell ref="N13:N15"/>
    <mergeCell ref="O13:O15"/>
    <mergeCell ref="AD42:AD43"/>
    <mergeCell ref="AE42:AE43"/>
    <mergeCell ref="AF42:AF43"/>
    <mergeCell ref="AG42:AG43"/>
    <mergeCell ref="AH42:AH43"/>
    <mergeCell ref="AD44:AD45"/>
    <mergeCell ref="AE44:AE45"/>
    <mergeCell ref="AF44:AF45"/>
    <mergeCell ref="AG44:AG45"/>
    <mergeCell ref="AH44:AH45"/>
    <mergeCell ref="AD38:AD40"/>
    <mergeCell ref="AE38:AE40"/>
    <mergeCell ref="AF38:AF40"/>
    <mergeCell ref="AG38:AG40"/>
    <mergeCell ref="AH38:AH40"/>
    <mergeCell ref="AD35:AD36"/>
    <mergeCell ref="AE35:AE36"/>
    <mergeCell ref="AF35:AF36"/>
    <mergeCell ref="AG35:AG36"/>
    <mergeCell ref="AH35:AH36"/>
    <mergeCell ref="AD25:AD27"/>
    <mergeCell ref="AE25:AE27"/>
    <mergeCell ref="AF25:AF27"/>
    <mergeCell ref="AG25:AG27"/>
    <mergeCell ref="AH25:AH27"/>
    <mergeCell ref="AD13:AD15"/>
    <mergeCell ref="AE13:AE15"/>
    <mergeCell ref="AF13:AF15"/>
    <mergeCell ref="AG13:AG15"/>
    <mergeCell ref="AH13:AH15"/>
    <mergeCell ref="AD16:AD18"/>
    <mergeCell ref="AE16:AE18"/>
    <mergeCell ref="AF16:AF18"/>
    <mergeCell ref="AG16:AG18"/>
    <mergeCell ref="AH16:AH18"/>
    <mergeCell ref="AD20:AD21"/>
    <mergeCell ref="AE20:AE21"/>
    <mergeCell ref="AF20:AF21"/>
    <mergeCell ref="AG20:AG21"/>
    <mergeCell ref="AH20:AH21"/>
    <mergeCell ref="AD22:AD23"/>
    <mergeCell ref="AE22:AE23"/>
    <mergeCell ref="AF22:AF23"/>
    <mergeCell ref="AG22:AG23"/>
    <mergeCell ref="AJ8:AL8"/>
    <mergeCell ref="AJ10:AL10"/>
    <mergeCell ref="AP10:AR10"/>
    <mergeCell ref="AS10:AT10"/>
    <mergeCell ref="AJ44:AJ45"/>
    <mergeCell ref="AK44:AK45"/>
    <mergeCell ref="AL44:AL45"/>
    <mergeCell ref="AN44:AN45"/>
    <mergeCell ref="AP44:AP45"/>
    <mergeCell ref="AQ44:AQ45"/>
    <mergeCell ref="AR44:AR45"/>
    <mergeCell ref="AS44:AS45"/>
    <mergeCell ref="AT44:AT45"/>
    <mergeCell ref="AP42:AP43"/>
    <mergeCell ref="AQ42:AQ43"/>
    <mergeCell ref="AR42:AR43"/>
    <mergeCell ref="AS42:AS43"/>
    <mergeCell ref="AT42:AT43"/>
  </mergeCells>
  <pageMargins left="0.70866141732283472" right="0.70866141732283472" top="0.74803149606299213" bottom="0.74803149606299213" header="0.31496062992125984" footer="0.31496062992125984"/>
  <pageSetup scale="36" fitToHeight="4"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X50"/>
  <sheetViews>
    <sheetView tabSelected="1" topLeftCell="R1" zoomScale="70" zoomScaleNormal="70" workbookViewId="0">
      <selection activeCell="AS33" sqref="AS33"/>
    </sheetView>
  </sheetViews>
  <sheetFormatPr baseColWidth="10" defaultRowHeight="14.4" x14ac:dyDescent="0.3"/>
  <cols>
    <col min="1" max="1" width="18.44140625" bestFit="1" customWidth="1"/>
    <col min="2" max="2" width="17.88671875" customWidth="1"/>
    <col min="3" max="3" width="36.109375" customWidth="1"/>
    <col min="4" max="4" width="20.6640625" customWidth="1"/>
    <col min="5" max="8" width="11.5546875" customWidth="1"/>
    <col min="9" max="9" width="14.44140625" style="51" customWidth="1"/>
    <col min="10" max="10" width="33.33203125" customWidth="1"/>
    <col min="11" max="11" width="15.77734375" customWidth="1"/>
    <col min="12" max="12" width="16.33203125" customWidth="1"/>
    <col min="13" max="13" width="18.33203125" customWidth="1"/>
    <col min="14" max="14" width="20.88671875" customWidth="1"/>
    <col min="15" max="15" width="14.44140625" customWidth="1"/>
    <col min="16" max="16" width="15" customWidth="1"/>
    <col min="17" max="17" width="37.77734375" customWidth="1"/>
    <col min="18" max="18" width="18.33203125" customWidth="1"/>
    <col min="19" max="19" width="18.109375" customWidth="1"/>
    <col min="20" max="20" width="2.109375" customWidth="1"/>
    <col min="21" max="21" width="12" customWidth="1"/>
    <col min="22" max="22" width="1.33203125" customWidth="1"/>
    <col min="23" max="23" width="26.33203125" hidden="1" customWidth="1"/>
    <col min="24" max="24" width="1.6640625" hidden="1" customWidth="1"/>
    <col min="25" max="25" width="11.5546875" hidden="1" customWidth="1"/>
    <col min="26" max="26" width="20.109375" hidden="1" customWidth="1"/>
    <col min="27" max="27" width="16.5546875" hidden="1" customWidth="1"/>
    <col min="28" max="28" width="1.77734375" hidden="1" customWidth="1"/>
    <col min="29" max="29" width="25.33203125" hidden="1" customWidth="1"/>
    <col min="30" max="30" width="2.5546875" hidden="1" customWidth="1"/>
    <col min="31" max="31" width="1.88671875" hidden="1" customWidth="1"/>
    <col min="32" max="36" width="14" customWidth="1"/>
    <col min="37" max="37" width="3.5546875" customWidth="1"/>
    <col min="38" max="38" width="40.77734375" customWidth="1"/>
    <col min="39" max="39" width="18.109375" customWidth="1"/>
    <col min="40" max="40" width="17.5546875" customWidth="1"/>
    <col min="41" max="41" width="2.88671875" customWidth="1"/>
    <col min="42" max="42" width="11.5546875" customWidth="1"/>
    <col min="43" max="43" width="34.33203125" style="14" hidden="1" customWidth="1"/>
    <col min="44" max="44" width="2.6640625" customWidth="1"/>
    <col min="46" max="46" width="14" customWidth="1"/>
    <col min="50" max="50" width="4" customWidth="1"/>
    <col min="51" max="51" width="36" customWidth="1"/>
  </cols>
  <sheetData>
    <row r="7" spans="1:50" ht="23.4" x14ac:dyDescent="0.45">
      <c r="A7" s="378" t="s">
        <v>65</v>
      </c>
      <c r="B7" s="378"/>
      <c r="C7" s="378"/>
      <c r="D7" s="378"/>
      <c r="E7" s="378"/>
      <c r="F7" s="378"/>
      <c r="G7" s="378"/>
      <c r="H7" s="378"/>
      <c r="I7" s="378"/>
      <c r="J7" s="378"/>
      <c r="K7" s="378"/>
      <c r="L7" s="378"/>
      <c r="M7" s="378"/>
      <c r="N7" s="378"/>
      <c r="O7" s="378"/>
      <c r="P7" s="378"/>
      <c r="Q7" s="378"/>
      <c r="R7" s="378"/>
      <c r="S7" s="126"/>
    </row>
    <row r="9" spans="1:50" x14ac:dyDescent="0.3">
      <c r="A9" s="6" t="s">
        <v>66</v>
      </c>
      <c r="B9" s="7" t="s">
        <v>70</v>
      </c>
      <c r="C9" s="8"/>
      <c r="E9" s="6" t="s">
        <v>68</v>
      </c>
      <c r="F9" s="6"/>
      <c r="G9" s="6"/>
      <c r="H9" s="7" t="s">
        <v>71</v>
      </c>
      <c r="I9" s="50"/>
      <c r="J9" s="8"/>
      <c r="AF9" s="6" t="s">
        <v>582</v>
      </c>
      <c r="AI9" t="s">
        <v>647</v>
      </c>
      <c r="AL9" s="499" t="s">
        <v>684</v>
      </c>
      <c r="AM9" s="499"/>
      <c r="AN9" s="499"/>
      <c r="AO9" s="14"/>
      <c r="AP9" s="14"/>
      <c r="AR9" s="14"/>
      <c r="AS9" s="6" t="s">
        <v>685</v>
      </c>
      <c r="AT9" s="14"/>
      <c r="AU9" s="14"/>
      <c r="AV9" s="14"/>
      <c r="AW9" s="14"/>
    </row>
    <row r="10" spans="1:50" x14ac:dyDescent="0.3">
      <c r="AL10" s="14"/>
      <c r="AM10" s="14"/>
      <c r="AN10" s="14"/>
      <c r="AO10" s="14"/>
      <c r="AP10" s="14"/>
      <c r="AR10" s="14"/>
      <c r="AS10" s="14"/>
      <c r="AT10" s="14"/>
      <c r="AU10" s="14"/>
      <c r="AV10" s="14"/>
      <c r="AW10" s="14"/>
    </row>
    <row r="11" spans="1:50" s="3" customFormat="1" ht="15.6" x14ac:dyDescent="0.3">
      <c r="A11" s="381" t="s">
        <v>24</v>
      </c>
      <c r="B11" s="381" t="s">
        <v>1</v>
      </c>
      <c r="C11" s="444" t="s">
        <v>56</v>
      </c>
      <c r="D11" s="444"/>
      <c r="E11" s="445" t="s">
        <v>49</v>
      </c>
      <c r="F11" s="445"/>
      <c r="G11" s="445"/>
      <c r="H11" s="445"/>
      <c r="I11" s="445"/>
      <c r="J11" s="443" t="s">
        <v>54</v>
      </c>
      <c r="K11" s="443"/>
      <c r="L11" s="429" t="s">
        <v>50</v>
      </c>
      <c r="M11" s="430"/>
      <c r="N11" s="431"/>
      <c r="O11" s="424" t="s">
        <v>51</v>
      </c>
      <c r="P11" s="424"/>
      <c r="Q11" s="423" t="s">
        <v>58</v>
      </c>
      <c r="R11" s="423"/>
      <c r="S11" s="423"/>
      <c r="U11" s="104" t="s">
        <v>400</v>
      </c>
      <c r="W11" s="135" t="s">
        <v>517</v>
      </c>
      <c r="Y11" s="379" t="s">
        <v>539</v>
      </c>
      <c r="Z11" s="380"/>
      <c r="AA11" s="380"/>
      <c r="AC11" s="104" t="s">
        <v>549</v>
      </c>
      <c r="AF11" s="429" t="s">
        <v>50</v>
      </c>
      <c r="AG11" s="430"/>
      <c r="AH11" s="431"/>
      <c r="AI11" s="424" t="s">
        <v>51</v>
      </c>
      <c r="AJ11" s="424"/>
      <c r="AL11" s="423" t="s">
        <v>58</v>
      </c>
      <c r="AM11" s="423"/>
      <c r="AN11" s="423"/>
      <c r="AP11" s="297" t="s">
        <v>400</v>
      </c>
      <c r="AQ11" s="104"/>
      <c r="AS11" s="429" t="s">
        <v>50</v>
      </c>
      <c r="AT11" s="430"/>
      <c r="AU11" s="431"/>
      <c r="AV11" s="424" t="s">
        <v>51</v>
      </c>
      <c r="AW11" s="424"/>
    </row>
    <row r="12" spans="1:50" s="2" customFormat="1" ht="45.6" customHeight="1" x14ac:dyDescent="0.3">
      <c r="A12" s="381"/>
      <c r="B12" s="381"/>
      <c r="C12" s="5" t="s">
        <v>53</v>
      </c>
      <c r="D12" s="5" t="s">
        <v>4</v>
      </c>
      <c r="E12" s="5" t="s">
        <v>5</v>
      </c>
      <c r="F12" s="5" t="s">
        <v>6</v>
      </c>
      <c r="G12" s="5" t="s">
        <v>8</v>
      </c>
      <c r="H12" s="5" t="s">
        <v>6</v>
      </c>
      <c r="I12" s="40" t="s">
        <v>10</v>
      </c>
      <c r="J12" s="5" t="s">
        <v>57</v>
      </c>
      <c r="K12" s="5" t="s">
        <v>55</v>
      </c>
      <c r="L12" s="5" t="s">
        <v>12</v>
      </c>
      <c r="M12" s="5" t="s">
        <v>13</v>
      </c>
      <c r="N12" s="5" t="s">
        <v>16</v>
      </c>
      <c r="O12" s="5" t="s">
        <v>17</v>
      </c>
      <c r="P12" s="5" t="s">
        <v>18</v>
      </c>
      <c r="Q12" s="5" t="s">
        <v>19</v>
      </c>
      <c r="R12" s="5" t="s">
        <v>20</v>
      </c>
      <c r="S12" s="5" t="s">
        <v>21</v>
      </c>
      <c r="U12" s="16" t="s">
        <v>399</v>
      </c>
      <c r="W12" s="16" t="s">
        <v>516</v>
      </c>
      <c r="Y12" s="150" t="s">
        <v>540</v>
      </c>
      <c r="Z12" s="150" t="s">
        <v>673</v>
      </c>
      <c r="AA12" s="150" t="s">
        <v>578</v>
      </c>
      <c r="AC12" s="16" t="s">
        <v>550</v>
      </c>
      <c r="AF12" s="199" t="s">
        <v>12</v>
      </c>
      <c r="AG12" s="199" t="s">
        <v>13</v>
      </c>
      <c r="AH12" s="199" t="s">
        <v>16</v>
      </c>
      <c r="AI12" s="199" t="s">
        <v>17</v>
      </c>
      <c r="AJ12" s="199" t="s">
        <v>18</v>
      </c>
      <c r="AL12" s="299" t="s">
        <v>19</v>
      </c>
      <c r="AM12" s="299" t="s">
        <v>20</v>
      </c>
      <c r="AN12" s="299" t="s">
        <v>21</v>
      </c>
      <c r="AP12" s="300" t="s">
        <v>399</v>
      </c>
      <c r="AQ12" s="299" t="s">
        <v>722</v>
      </c>
      <c r="AS12" s="299" t="s">
        <v>12</v>
      </c>
      <c r="AT12" s="299" t="s">
        <v>13</v>
      </c>
      <c r="AU12" s="299" t="s">
        <v>16</v>
      </c>
      <c r="AV12" s="299" t="s">
        <v>17</v>
      </c>
      <c r="AW12" s="299" t="s">
        <v>18</v>
      </c>
    </row>
    <row r="13" spans="1:50" ht="63" customHeight="1" x14ac:dyDescent="0.3">
      <c r="A13" s="419" t="s">
        <v>25</v>
      </c>
      <c r="B13" s="419" t="s">
        <v>205</v>
      </c>
      <c r="C13" s="61" t="s">
        <v>26</v>
      </c>
      <c r="D13" s="61" t="s">
        <v>82</v>
      </c>
      <c r="E13" s="56" t="s">
        <v>27</v>
      </c>
      <c r="F13" s="56">
        <v>2</v>
      </c>
      <c r="G13" s="56" t="s">
        <v>9</v>
      </c>
      <c r="H13" s="56">
        <v>10</v>
      </c>
      <c r="I13" s="97" t="s">
        <v>28</v>
      </c>
      <c r="J13" s="55" t="s">
        <v>206</v>
      </c>
      <c r="K13" s="56" t="s">
        <v>207</v>
      </c>
      <c r="L13" s="56" t="s">
        <v>29</v>
      </c>
      <c r="M13" s="56" t="s">
        <v>115</v>
      </c>
      <c r="N13" s="56" t="s">
        <v>30</v>
      </c>
      <c r="O13" s="56">
        <v>6.6</v>
      </c>
      <c r="P13" s="63" t="s">
        <v>31</v>
      </c>
      <c r="Q13" s="39" t="s">
        <v>208</v>
      </c>
      <c r="R13" s="39" t="s">
        <v>209</v>
      </c>
      <c r="S13" s="359" t="s">
        <v>448</v>
      </c>
      <c r="U13" s="365" t="s">
        <v>474</v>
      </c>
      <c r="W13" s="9"/>
      <c r="Y13" s="148">
        <f>7/16</f>
        <v>0.4375</v>
      </c>
      <c r="AF13" s="233" t="s">
        <v>39</v>
      </c>
      <c r="AG13" s="233" t="s">
        <v>15</v>
      </c>
      <c r="AH13" s="233" t="s">
        <v>139</v>
      </c>
      <c r="AI13" s="233">
        <f>6.6/2</f>
        <v>3.3</v>
      </c>
      <c r="AJ13" s="234" t="s">
        <v>116</v>
      </c>
      <c r="AL13" s="12"/>
      <c r="AM13" s="12"/>
      <c r="AN13" s="12"/>
      <c r="AO13" s="12"/>
      <c r="AP13" s="12"/>
      <c r="AQ13" s="12"/>
      <c r="AR13" s="14"/>
      <c r="AS13" s="12"/>
      <c r="AT13" s="12"/>
      <c r="AU13" s="12"/>
      <c r="AV13" s="12"/>
      <c r="AW13" s="12"/>
    </row>
    <row r="14" spans="1:50" ht="72.599999999999994" customHeight="1" x14ac:dyDescent="0.3">
      <c r="A14" s="451"/>
      <c r="B14" s="451"/>
      <c r="C14" s="57" t="s">
        <v>210</v>
      </c>
      <c r="D14" s="57" t="s">
        <v>75</v>
      </c>
      <c r="E14" s="52" t="s">
        <v>7</v>
      </c>
      <c r="F14" s="52">
        <v>3</v>
      </c>
      <c r="G14" s="52" t="s">
        <v>9</v>
      </c>
      <c r="H14" s="52">
        <v>10</v>
      </c>
      <c r="I14" s="70" t="s">
        <v>11</v>
      </c>
      <c r="J14" s="56" t="s">
        <v>211</v>
      </c>
      <c r="K14" s="55" t="s">
        <v>212</v>
      </c>
      <c r="L14" s="52" t="s">
        <v>14</v>
      </c>
      <c r="M14" s="52" t="s">
        <v>85</v>
      </c>
      <c r="N14" s="52" t="s">
        <v>14</v>
      </c>
      <c r="O14" s="52">
        <v>30</v>
      </c>
      <c r="P14" s="62" t="s">
        <v>127</v>
      </c>
      <c r="Q14" s="39" t="s">
        <v>213</v>
      </c>
      <c r="R14" s="39" t="s">
        <v>209</v>
      </c>
      <c r="S14" s="359" t="s">
        <v>449</v>
      </c>
      <c r="U14" s="365" t="s">
        <v>474</v>
      </c>
      <c r="W14" s="9"/>
      <c r="AF14" s="233" t="s">
        <v>114</v>
      </c>
      <c r="AG14" s="233" t="s">
        <v>589</v>
      </c>
      <c r="AH14" s="233" t="s">
        <v>48</v>
      </c>
      <c r="AI14" s="233">
        <v>10</v>
      </c>
      <c r="AJ14" s="235" t="s">
        <v>9</v>
      </c>
      <c r="AL14" s="310" t="s">
        <v>686</v>
      </c>
      <c r="AM14" s="310" t="s">
        <v>720</v>
      </c>
      <c r="AN14" s="310" t="s">
        <v>687</v>
      </c>
      <c r="AO14" s="9"/>
      <c r="AP14" s="288" t="s">
        <v>422</v>
      </c>
      <c r="AQ14" s="310" t="s">
        <v>723</v>
      </c>
      <c r="AR14" s="14"/>
      <c r="AS14" s="307" t="s">
        <v>668</v>
      </c>
      <c r="AT14" s="307" t="s">
        <v>729</v>
      </c>
      <c r="AU14" s="307" t="s">
        <v>616</v>
      </c>
      <c r="AV14" s="307">
        <f>10/3</f>
        <v>3.3333333333333335</v>
      </c>
      <c r="AW14" s="308" t="s">
        <v>116</v>
      </c>
      <c r="AX14" s="10"/>
    </row>
    <row r="15" spans="1:50" ht="49.8" customHeight="1" x14ac:dyDescent="0.3">
      <c r="A15" s="451"/>
      <c r="B15" s="419" t="s">
        <v>130</v>
      </c>
      <c r="C15" s="57" t="s">
        <v>131</v>
      </c>
      <c r="D15" s="57" t="s">
        <v>75</v>
      </c>
      <c r="E15" s="52" t="s">
        <v>7</v>
      </c>
      <c r="F15" s="52">
        <v>3</v>
      </c>
      <c r="G15" s="52" t="s">
        <v>9</v>
      </c>
      <c r="H15" s="52">
        <v>10</v>
      </c>
      <c r="I15" s="70" t="s">
        <v>11</v>
      </c>
      <c r="J15" s="56" t="s">
        <v>132</v>
      </c>
      <c r="K15" s="56" t="s">
        <v>133</v>
      </c>
      <c r="L15" s="52" t="s">
        <v>39</v>
      </c>
      <c r="M15" s="52" t="s">
        <v>115</v>
      </c>
      <c r="N15" s="52" t="s">
        <v>41</v>
      </c>
      <c r="O15" s="52">
        <v>7.5</v>
      </c>
      <c r="P15" s="53" t="s">
        <v>31</v>
      </c>
      <c r="Q15" s="39" t="s">
        <v>214</v>
      </c>
      <c r="R15" s="39" t="s">
        <v>215</v>
      </c>
      <c r="S15" s="359">
        <v>43861</v>
      </c>
      <c r="U15" s="365" t="s">
        <v>474</v>
      </c>
      <c r="W15" s="9"/>
      <c r="AF15" s="233" t="s">
        <v>114</v>
      </c>
      <c r="AG15" s="233" t="s">
        <v>589</v>
      </c>
      <c r="AH15" s="233" t="s">
        <v>48</v>
      </c>
      <c r="AI15" s="233">
        <f>7.5/3</f>
        <v>2.5</v>
      </c>
      <c r="AJ15" s="234" t="s">
        <v>116</v>
      </c>
      <c r="AL15" s="12"/>
      <c r="AM15" s="12"/>
      <c r="AN15" s="12"/>
      <c r="AO15" s="12"/>
      <c r="AP15" s="12"/>
      <c r="AQ15" s="12"/>
      <c r="AR15" s="12"/>
      <c r="AS15" s="12"/>
      <c r="AT15" s="12"/>
      <c r="AU15" s="12"/>
      <c r="AV15" s="12"/>
      <c r="AW15" s="12"/>
    </row>
    <row r="16" spans="1:50" ht="67.2" customHeight="1" x14ac:dyDescent="0.3">
      <c r="A16" s="451"/>
      <c r="B16" s="451"/>
      <c r="C16" s="437" t="s">
        <v>216</v>
      </c>
      <c r="D16" s="437" t="s">
        <v>75</v>
      </c>
      <c r="E16" s="401" t="s">
        <v>7</v>
      </c>
      <c r="F16" s="401">
        <v>3</v>
      </c>
      <c r="G16" s="401" t="s">
        <v>9</v>
      </c>
      <c r="H16" s="401">
        <v>10</v>
      </c>
      <c r="I16" s="402" t="s">
        <v>11</v>
      </c>
      <c r="J16" s="387" t="s">
        <v>217</v>
      </c>
      <c r="K16" s="391" t="s">
        <v>218</v>
      </c>
      <c r="L16" s="401" t="s">
        <v>114</v>
      </c>
      <c r="M16" s="401" t="s">
        <v>47</v>
      </c>
      <c r="N16" s="401" t="s">
        <v>48</v>
      </c>
      <c r="O16" s="401">
        <v>10</v>
      </c>
      <c r="P16" s="425" t="s">
        <v>9</v>
      </c>
      <c r="Q16" s="39" t="s">
        <v>219</v>
      </c>
      <c r="R16" s="39" t="s">
        <v>209</v>
      </c>
      <c r="S16" s="359" t="s">
        <v>448</v>
      </c>
      <c r="U16" s="365" t="s">
        <v>474</v>
      </c>
      <c r="W16" s="9"/>
      <c r="AF16" s="408" t="s">
        <v>39</v>
      </c>
      <c r="AG16" s="408" t="s">
        <v>589</v>
      </c>
      <c r="AH16" s="408" t="s">
        <v>48</v>
      </c>
      <c r="AI16" s="533">
        <f>10/3</f>
        <v>3.3333333333333335</v>
      </c>
      <c r="AJ16" s="411" t="s">
        <v>116</v>
      </c>
      <c r="AL16" s="12"/>
      <c r="AM16" s="12"/>
      <c r="AN16" s="12"/>
      <c r="AO16" s="12"/>
      <c r="AP16" s="12"/>
      <c r="AQ16" s="12"/>
      <c r="AR16" s="12"/>
      <c r="AS16" s="12"/>
      <c r="AT16" s="12"/>
      <c r="AU16" s="12"/>
      <c r="AV16" s="12"/>
      <c r="AW16" s="12"/>
    </row>
    <row r="17" spans="1:49" ht="76.2" customHeight="1" x14ac:dyDescent="0.3">
      <c r="A17" s="451"/>
      <c r="B17" s="451"/>
      <c r="C17" s="437"/>
      <c r="D17" s="437"/>
      <c r="E17" s="401"/>
      <c r="F17" s="401"/>
      <c r="G17" s="401"/>
      <c r="H17" s="401"/>
      <c r="I17" s="402"/>
      <c r="J17" s="393"/>
      <c r="K17" s="432"/>
      <c r="L17" s="401"/>
      <c r="M17" s="401"/>
      <c r="N17" s="401"/>
      <c r="O17" s="401"/>
      <c r="P17" s="425"/>
      <c r="Q17" s="238" t="s">
        <v>220</v>
      </c>
      <c r="R17" s="238" t="s">
        <v>209</v>
      </c>
      <c r="S17" s="360" t="s">
        <v>448</v>
      </c>
      <c r="U17" s="365" t="s">
        <v>474</v>
      </c>
      <c r="W17" s="9"/>
      <c r="AF17" s="410"/>
      <c r="AG17" s="410"/>
      <c r="AH17" s="410"/>
      <c r="AI17" s="534"/>
      <c r="AJ17" s="413"/>
      <c r="AL17" s="12"/>
      <c r="AM17" s="12"/>
      <c r="AN17" s="12"/>
      <c r="AO17" s="12"/>
      <c r="AP17" s="12"/>
      <c r="AQ17" s="12"/>
      <c r="AR17" s="12"/>
      <c r="AS17" s="12"/>
      <c r="AT17" s="12"/>
      <c r="AU17" s="12"/>
      <c r="AV17" s="12"/>
      <c r="AW17" s="12"/>
    </row>
    <row r="18" spans="1:49" ht="106.2" customHeight="1" x14ac:dyDescent="0.3">
      <c r="A18" s="451"/>
      <c r="B18" s="419" t="s">
        <v>221</v>
      </c>
      <c r="C18" s="437" t="s">
        <v>222</v>
      </c>
      <c r="D18" s="437" t="s">
        <v>75</v>
      </c>
      <c r="E18" s="401" t="s">
        <v>35</v>
      </c>
      <c r="F18" s="401">
        <v>1</v>
      </c>
      <c r="G18" s="401" t="s">
        <v>9</v>
      </c>
      <c r="H18" s="401">
        <v>10</v>
      </c>
      <c r="I18" s="397" t="s">
        <v>111</v>
      </c>
      <c r="J18" s="387" t="s">
        <v>211</v>
      </c>
      <c r="K18" s="387" t="s">
        <v>85</v>
      </c>
      <c r="L18" s="401" t="s">
        <v>14</v>
      </c>
      <c r="M18" s="401" t="s">
        <v>85</v>
      </c>
      <c r="N18" s="401" t="s">
        <v>14</v>
      </c>
      <c r="O18" s="401">
        <v>10</v>
      </c>
      <c r="P18" s="425" t="s">
        <v>9</v>
      </c>
      <c r="Q18" s="100" t="s">
        <v>641</v>
      </c>
      <c r="R18" s="100" t="s">
        <v>643</v>
      </c>
      <c r="S18" s="361" t="s">
        <v>645</v>
      </c>
      <c r="U18" s="365" t="s">
        <v>474</v>
      </c>
      <c r="W18" s="9"/>
      <c r="Z18" s="203" t="s">
        <v>593</v>
      </c>
      <c r="AA18" s="112" t="s">
        <v>674</v>
      </c>
      <c r="AF18" s="538"/>
      <c r="AG18" s="538"/>
      <c r="AH18" s="538"/>
      <c r="AI18" s="538"/>
      <c r="AJ18" s="538"/>
      <c r="AL18" s="311" t="s">
        <v>688</v>
      </c>
      <c r="AM18" s="311" t="s">
        <v>643</v>
      </c>
      <c r="AN18" s="312">
        <v>44610</v>
      </c>
      <c r="AO18" s="14"/>
      <c r="AP18" s="313" t="s">
        <v>422</v>
      </c>
      <c r="AQ18" s="309"/>
      <c r="AR18" s="14"/>
      <c r="AS18" s="420" t="s">
        <v>114</v>
      </c>
      <c r="AT18" s="420" t="s">
        <v>598</v>
      </c>
      <c r="AU18" s="410" t="s">
        <v>41</v>
      </c>
      <c r="AV18" s="410">
        <f>5/4</f>
        <v>1.25</v>
      </c>
      <c r="AW18" s="413" t="s">
        <v>116</v>
      </c>
    </row>
    <row r="19" spans="1:49" ht="102" customHeight="1" x14ac:dyDescent="0.3">
      <c r="A19" s="451"/>
      <c r="B19" s="451"/>
      <c r="C19" s="437"/>
      <c r="D19" s="437"/>
      <c r="E19" s="401"/>
      <c r="F19" s="401"/>
      <c r="G19" s="401"/>
      <c r="H19" s="401"/>
      <c r="I19" s="397"/>
      <c r="J19" s="393"/>
      <c r="K19" s="393"/>
      <c r="L19" s="401"/>
      <c r="M19" s="401"/>
      <c r="N19" s="401"/>
      <c r="O19" s="401"/>
      <c r="P19" s="425"/>
      <c r="Q19" s="100" t="s">
        <v>223</v>
      </c>
      <c r="R19" s="100" t="s">
        <v>209</v>
      </c>
      <c r="S19" s="361" t="s">
        <v>675</v>
      </c>
      <c r="U19" s="365" t="s">
        <v>474</v>
      </c>
      <c r="W19" s="9"/>
      <c r="Z19" s="204" t="s">
        <v>594</v>
      </c>
      <c r="AF19" s="538"/>
      <c r="AG19" s="538"/>
      <c r="AH19" s="538"/>
      <c r="AI19" s="538"/>
      <c r="AJ19" s="538"/>
      <c r="AL19" s="100" t="s">
        <v>689</v>
      </c>
      <c r="AM19" s="100" t="s">
        <v>690</v>
      </c>
      <c r="AN19" s="273">
        <v>44610</v>
      </c>
      <c r="AO19" s="14"/>
      <c r="AP19" s="298" t="s">
        <v>422</v>
      </c>
      <c r="AQ19" s="296"/>
      <c r="AR19" s="14"/>
      <c r="AS19" s="437"/>
      <c r="AT19" s="437"/>
      <c r="AU19" s="403"/>
      <c r="AV19" s="403"/>
      <c r="AW19" s="404"/>
    </row>
    <row r="20" spans="1:49" ht="86.4" x14ac:dyDescent="0.3">
      <c r="A20" s="451"/>
      <c r="B20" s="451"/>
      <c r="C20" s="437"/>
      <c r="D20" s="437"/>
      <c r="E20" s="401"/>
      <c r="F20" s="401"/>
      <c r="G20" s="401"/>
      <c r="H20" s="401"/>
      <c r="I20" s="397"/>
      <c r="J20" s="388"/>
      <c r="K20" s="388"/>
      <c r="L20" s="401"/>
      <c r="M20" s="401"/>
      <c r="N20" s="401"/>
      <c r="O20" s="401"/>
      <c r="P20" s="425"/>
      <c r="Q20" s="100" t="s">
        <v>642</v>
      </c>
      <c r="R20" s="100" t="s">
        <v>644</v>
      </c>
      <c r="S20" s="273">
        <v>44180</v>
      </c>
      <c r="U20" s="365" t="s">
        <v>422</v>
      </c>
      <c r="W20" s="9"/>
      <c r="Z20" s="204" t="s">
        <v>595</v>
      </c>
      <c r="AF20" s="538"/>
      <c r="AG20" s="538"/>
      <c r="AH20" s="538"/>
      <c r="AI20" s="538"/>
      <c r="AJ20" s="538"/>
      <c r="AL20" s="100" t="s">
        <v>691</v>
      </c>
      <c r="AM20" s="100" t="s">
        <v>644</v>
      </c>
      <c r="AN20" s="273">
        <v>44610</v>
      </c>
      <c r="AO20" s="14"/>
      <c r="AP20" s="298" t="s">
        <v>422</v>
      </c>
      <c r="AQ20" s="296"/>
      <c r="AR20" s="14"/>
      <c r="AS20" s="437"/>
      <c r="AT20" s="437"/>
      <c r="AU20" s="403"/>
      <c r="AV20" s="403"/>
      <c r="AW20" s="404"/>
    </row>
    <row r="21" spans="1:49" ht="77.400000000000006" customHeight="1" x14ac:dyDescent="0.3">
      <c r="A21" s="451"/>
      <c r="B21" s="451"/>
      <c r="C21" s="437" t="s">
        <v>224</v>
      </c>
      <c r="D21" s="437" t="s">
        <v>82</v>
      </c>
      <c r="E21" s="401" t="s">
        <v>7</v>
      </c>
      <c r="F21" s="401">
        <v>3</v>
      </c>
      <c r="G21" s="401" t="s">
        <v>9</v>
      </c>
      <c r="H21" s="401">
        <v>10</v>
      </c>
      <c r="I21" s="402" t="s">
        <v>11</v>
      </c>
      <c r="J21" s="391" t="s">
        <v>211</v>
      </c>
      <c r="K21" s="391" t="s">
        <v>85</v>
      </c>
      <c r="L21" s="401" t="s">
        <v>14</v>
      </c>
      <c r="M21" s="401" t="s">
        <v>85</v>
      </c>
      <c r="N21" s="401" t="s">
        <v>14</v>
      </c>
      <c r="O21" s="401">
        <v>30</v>
      </c>
      <c r="P21" s="477" t="s">
        <v>127</v>
      </c>
      <c r="Q21" s="237" t="s">
        <v>225</v>
      </c>
      <c r="R21" s="237" t="s">
        <v>209</v>
      </c>
      <c r="S21" s="358" t="s">
        <v>368</v>
      </c>
      <c r="U21" s="365" t="s">
        <v>474</v>
      </c>
      <c r="W21" s="9"/>
      <c r="AF21" s="408" t="s">
        <v>114</v>
      </c>
      <c r="AG21" s="408" t="s">
        <v>15</v>
      </c>
      <c r="AH21" s="408" t="s">
        <v>139</v>
      </c>
      <c r="AI21" s="408">
        <v>15</v>
      </c>
      <c r="AJ21" s="433" t="s">
        <v>9</v>
      </c>
      <c r="AL21" s="272" t="s">
        <v>692</v>
      </c>
      <c r="AM21" s="294" t="s">
        <v>720</v>
      </c>
      <c r="AN21" s="273">
        <v>44610</v>
      </c>
      <c r="AO21" s="14"/>
      <c r="AP21" s="298" t="s">
        <v>422</v>
      </c>
      <c r="AQ21" s="296" t="s">
        <v>724</v>
      </c>
      <c r="AR21" s="14"/>
      <c r="AS21" s="408" t="s">
        <v>114</v>
      </c>
      <c r="AT21" s="408" t="s">
        <v>598</v>
      </c>
      <c r="AU21" s="408" t="s">
        <v>41</v>
      </c>
      <c r="AV21" s="408">
        <f>15/4</f>
        <v>3.75</v>
      </c>
      <c r="AW21" s="411" t="s">
        <v>116</v>
      </c>
    </row>
    <row r="22" spans="1:49" ht="49.8" customHeight="1" x14ac:dyDescent="0.3">
      <c r="A22" s="451"/>
      <c r="B22" s="451"/>
      <c r="C22" s="419"/>
      <c r="D22" s="419"/>
      <c r="E22" s="391"/>
      <c r="F22" s="391"/>
      <c r="G22" s="391"/>
      <c r="H22" s="391"/>
      <c r="I22" s="441"/>
      <c r="J22" s="432"/>
      <c r="K22" s="432"/>
      <c r="L22" s="391"/>
      <c r="M22" s="391"/>
      <c r="N22" s="391"/>
      <c r="O22" s="391"/>
      <c r="P22" s="535"/>
      <c r="Q22" s="39" t="s">
        <v>226</v>
      </c>
      <c r="R22" s="39" t="s">
        <v>209</v>
      </c>
      <c r="S22" s="359">
        <v>43854</v>
      </c>
      <c r="U22" s="365" t="s">
        <v>474</v>
      </c>
      <c r="W22" s="9"/>
      <c r="AF22" s="410"/>
      <c r="AG22" s="410"/>
      <c r="AH22" s="410"/>
      <c r="AI22" s="410"/>
      <c r="AJ22" s="435"/>
      <c r="AL22" s="271" t="s">
        <v>693</v>
      </c>
      <c r="AM22" s="271" t="s">
        <v>209</v>
      </c>
      <c r="AN22" s="273">
        <v>44610</v>
      </c>
      <c r="AO22" s="14"/>
      <c r="AP22" s="298" t="s">
        <v>422</v>
      </c>
      <c r="AQ22" s="296"/>
      <c r="AR22" s="14"/>
      <c r="AS22" s="410"/>
      <c r="AT22" s="410"/>
      <c r="AU22" s="410"/>
      <c r="AV22" s="410"/>
      <c r="AW22" s="413"/>
    </row>
    <row r="23" spans="1:49" s="14" customFormat="1" ht="85.2" customHeight="1" x14ac:dyDescent="0.3">
      <c r="A23" s="451"/>
      <c r="B23" s="437" t="s">
        <v>391</v>
      </c>
      <c r="C23" s="437" t="s">
        <v>392</v>
      </c>
      <c r="D23" s="437" t="s">
        <v>75</v>
      </c>
      <c r="E23" s="401" t="s">
        <v>27</v>
      </c>
      <c r="F23" s="401">
        <v>2</v>
      </c>
      <c r="G23" s="401" t="s">
        <v>9</v>
      </c>
      <c r="H23" s="401">
        <v>3</v>
      </c>
      <c r="I23" s="405" t="s">
        <v>28</v>
      </c>
      <c r="J23" s="401" t="s">
        <v>211</v>
      </c>
      <c r="K23" s="401" t="s">
        <v>85</v>
      </c>
      <c r="L23" s="401" t="s">
        <v>14</v>
      </c>
      <c r="M23" s="401" t="s">
        <v>85</v>
      </c>
      <c r="N23" s="401" t="s">
        <v>14</v>
      </c>
      <c r="O23" s="401">
        <v>20</v>
      </c>
      <c r="P23" s="477" t="s">
        <v>127</v>
      </c>
      <c r="Q23" s="81" t="s">
        <v>393</v>
      </c>
      <c r="R23" s="81" t="s">
        <v>383</v>
      </c>
      <c r="S23" s="362">
        <v>43831</v>
      </c>
      <c r="U23" s="365" t="s">
        <v>422</v>
      </c>
      <c r="W23" s="9"/>
      <c r="AF23" s="408" t="s">
        <v>114</v>
      </c>
      <c r="AG23" s="408" t="s">
        <v>646</v>
      </c>
      <c r="AH23" s="408" t="s">
        <v>48</v>
      </c>
      <c r="AI23" s="533">
        <v>6.7</v>
      </c>
      <c r="AJ23" s="460" t="s">
        <v>31</v>
      </c>
      <c r="AL23" s="271" t="s">
        <v>721</v>
      </c>
      <c r="AM23" s="271" t="s">
        <v>383</v>
      </c>
      <c r="AN23" s="274">
        <v>44624</v>
      </c>
      <c r="AP23" s="298" t="s">
        <v>422</v>
      </c>
      <c r="AQ23" s="295" t="s">
        <v>725</v>
      </c>
      <c r="AS23" s="408" t="s">
        <v>114</v>
      </c>
      <c r="AT23" s="408" t="s">
        <v>646</v>
      </c>
      <c r="AU23" s="408" t="s">
        <v>48</v>
      </c>
      <c r="AV23" s="408">
        <f>6.7/3</f>
        <v>2.2333333333333334</v>
      </c>
      <c r="AW23" s="411" t="s">
        <v>116</v>
      </c>
    </row>
    <row r="24" spans="1:49" s="14" customFormat="1" ht="64.2" customHeight="1" x14ac:dyDescent="0.3">
      <c r="A24" s="451"/>
      <c r="B24" s="437"/>
      <c r="C24" s="437"/>
      <c r="D24" s="437"/>
      <c r="E24" s="401"/>
      <c r="F24" s="401"/>
      <c r="G24" s="401"/>
      <c r="H24" s="401"/>
      <c r="I24" s="405"/>
      <c r="J24" s="401"/>
      <c r="K24" s="401"/>
      <c r="L24" s="401"/>
      <c r="M24" s="401"/>
      <c r="N24" s="401"/>
      <c r="O24" s="401"/>
      <c r="P24" s="477"/>
      <c r="Q24" s="89" t="s">
        <v>394</v>
      </c>
      <c r="R24" s="81" t="s">
        <v>383</v>
      </c>
      <c r="S24" s="362">
        <v>43860</v>
      </c>
      <c r="U24" s="365" t="s">
        <v>474</v>
      </c>
      <c r="W24" s="9"/>
      <c r="AF24" s="410"/>
      <c r="AG24" s="410"/>
      <c r="AH24" s="410"/>
      <c r="AI24" s="534"/>
      <c r="AJ24" s="462"/>
      <c r="AL24" s="271" t="s">
        <v>694</v>
      </c>
      <c r="AM24" s="271" t="s">
        <v>383</v>
      </c>
      <c r="AN24" s="274">
        <v>44624</v>
      </c>
      <c r="AP24" s="298" t="s">
        <v>422</v>
      </c>
      <c r="AQ24" s="9"/>
      <c r="AS24" s="410"/>
      <c r="AT24" s="410"/>
      <c r="AU24" s="410"/>
      <c r="AV24" s="410"/>
      <c r="AW24" s="413"/>
    </row>
    <row r="25" spans="1:49" ht="68.400000000000006" customHeight="1" x14ac:dyDescent="0.3">
      <c r="A25" s="451"/>
      <c r="B25" s="90" t="s">
        <v>379</v>
      </c>
      <c r="C25" s="81" t="s">
        <v>380</v>
      </c>
      <c r="D25" s="81" t="s">
        <v>75</v>
      </c>
      <c r="E25" s="79" t="s">
        <v>35</v>
      </c>
      <c r="F25" s="79">
        <v>1</v>
      </c>
      <c r="G25" s="79" t="s">
        <v>9</v>
      </c>
      <c r="H25" s="79">
        <v>10</v>
      </c>
      <c r="I25" s="86" t="s">
        <v>111</v>
      </c>
      <c r="J25" s="93" t="s">
        <v>211</v>
      </c>
      <c r="K25" s="79" t="s">
        <v>381</v>
      </c>
      <c r="L25" s="79" t="s">
        <v>14</v>
      </c>
      <c r="M25" s="79" t="s">
        <v>85</v>
      </c>
      <c r="N25" s="79" t="s">
        <v>14</v>
      </c>
      <c r="O25" s="87">
        <v>10</v>
      </c>
      <c r="P25" s="98" t="s">
        <v>9</v>
      </c>
      <c r="Q25" s="81" t="s">
        <v>382</v>
      </c>
      <c r="R25" s="81" t="s">
        <v>383</v>
      </c>
      <c r="S25" s="362">
        <v>43864</v>
      </c>
      <c r="U25" s="365" t="s">
        <v>474</v>
      </c>
      <c r="W25" s="9"/>
      <c r="AF25" s="233" t="s">
        <v>114</v>
      </c>
      <c r="AG25" s="233" t="s">
        <v>15</v>
      </c>
      <c r="AH25" s="233" t="s">
        <v>139</v>
      </c>
      <c r="AI25" s="233">
        <v>5</v>
      </c>
      <c r="AJ25" s="236" t="s">
        <v>31</v>
      </c>
      <c r="AL25" s="356" t="s">
        <v>741</v>
      </c>
      <c r="AM25" s="348" t="s">
        <v>383</v>
      </c>
      <c r="AN25" s="349">
        <v>44981</v>
      </c>
      <c r="AO25" s="14"/>
      <c r="AP25" s="298" t="s">
        <v>422</v>
      </c>
      <c r="AQ25" s="9"/>
      <c r="AR25" s="14"/>
      <c r="AS25" s="354" t="s">
        <v>29</v>
      </c>
      <c r="AT25" s="354" t="s">
        <v>589</v>
      </c>
      <c r="AU25" s="354" t="s">
        <v>139</v>
      </c>
      <c r="AV25" s="354">
        <f>5/2</f>
        <v>2.5</v>
      </c>
      <c r="AW25" s="353" t="s">
        <v>116</v>
      </c>
    </row>
    <row r="26" spans="1:49" s="1" customFormat="1" ht="89.4" customHeight="1" x14ac:dyDescent="0.3">
      <c r="A26" s="451"/>
      <c r="B26" s="419" t="s">
        <v>384</v>
      </c>
      <c r="C26" s="90" t="s">
        <v>385</v>
      </c>
      <c r="D26" s="90" t="s">
        <v>75</v>
      </c>
      <c r="E26" s="93" t="s">
        <v>35</v>
      </c>
      <c r="F26" s="93">
        <v>1</v>
      </c>
      <c r="G26" s="93" t="s">
        <v>36</v>
      </c>
      <c r="H26" s="93">
        <v>5</v>
      </c>
      <c r="I26" s="117" t="s">
        <v>37</v>
      </c>
      <c r="J26" s="76" t="s">
        <v>386</v>
      </c>
      <c r="K26" s="93" t="s">
        <v>212</v>
      </c>
      <c r="L26" s="93" t="s">
        <v>39</v>
      </c>
      <c r="M26" s="93" t="s">
        <v>47</v>
      </c>
      <c r="N26" s="93" t="s">
        <v>48</v>
      </c>
      <c r="O26" s="87">
        <v>1.67</v>
      </c>
      <c r="P26" s="105" t="s">
        <v>116</v>
      </c>
      <c r="Q26" s="90" t="s">
        <v>387</v>
      </c>
      <c r="R26" s="90" t="s">
        <v>383</v>
      </c>
      <c r="S26" s="363">
        <v>43861</v>
      </c>
      <c r="U26" s="365" t="s">
        <v>474</v>
      </c>
      <c r="W26" s="143"/>
      <c r="Z26" s="2" t="s">
        <v>623</v>
      </c>
      <c r="AF26" s="233" t="s">
        <v>114</v>
      </c>
      <c r="AG26" s="233" t="s">
        <v>15</v>
      </c>
      <c r="AH26" s="233" t="s">
        <v>139</v>
      </c>
      <c r="AI26" s="233">
        <v>0.83499999999999996</v>
      </c>
      <c r="AJ26" s="234" t="s">
        <v>116</v>
      </c>
    </row>
    <row r="27" spans="1:49" s="107" customFormat="1" ht="78" customHeight="1" x14ac:dyDescent="0.3">
      <c r="A27" s="451"/>
      <c r="B27" s="420"/>
      <c r="C27" s="81" t="s">
        <v>388</v>
      </c>
      <c r="D27" s="81" t="s">
        <v>75</v>
      </c>
      <c r="E27" s="79" t="s">
        <v>27</v>
      </c>
      <c r="F27" s="79">
        <v>2</v>
      </c>
      <c r="G27" s="79" t="s">
        <v>36</v>
      </c>
      <c r="H27" s="79">
        <v>5</v>
      </c>
      <c r="I27" s="86" t="s">
        <v>111</v>
      </c>
      <c r="J27" s="78" t="s">
        <v>389</v>
      </c>
      <c r="K27" s="79" t="s">
        <v>212</v>
      </c>
      <c r="L27" s="79" t="s">
        <v>39</v>
      </c>
      <c r="M27" s="79" t="s">
        <v>47</v>
      </c>
      <c r="N27" s="79" t="s">
        <v>48</v>
      </c>
      <c r="O27" s="89">
        <v>3.3</v>
      </c>
      <c r="P27" s="92" t="s">
        <v>116</v>
      </c>
      <c r="Q27" s="95" t="s">
        <v>390</v>
      </c>
      <c r="R27" s="95" t="s">
        <v>383</v>
      </c>
      <c r="S27" s="362">
        <v>43861</v>
      </c>
      <c r="T27" s="89"/>
      <c r="U27" s="365" t="s">
        <v>474</v>
      </c>
      <c r="W27" s="141"/>
      <c r="Z27" s="2" t="s">
        <v>623</v>
      </c>
      <c r="AF27" s="233" t="s">
        <v>114</v>
      </c>
      <c r="AG27" s="233" t="s">
        <v>15</v>
      </c>
      <c r="AH27" s="233" t="s">
        <v>139</v>
      </c>
      <c r="AI27" s="233">
        <v>1.65</v>
      </c>
      <c r="AJ27" s="234" t="s">
        <v>116</v>
      </c>
    </row>
    <row r="28" spans="1:49" ht="106.2" customHeight="1" x14ac:dyDescent="0.3">
      <c r="A28" s="451"/>
      <c r="B28" s="84" t="s">
        <v>395</v>
      </c>
      <c r="C28" s="84" t="s">
        <v>396</v>
      </c>
      <c r="D28" s="84" t="s">
        <v>75</v>
      </c>
      <c r="E28" s="94" t="s">
        <v>35</v>
      </c>
      <c r="F28" s="94">
        <v>1</v>
      </c>
      <c r="G28" s="94" t="s">
        <v>36</v>
      </c>
      <c r="H28" s="94">
        <v>5</v>
      </c>
      <c r="I28" s="118" t="s">
        <v>37</v>
      </c>
      <c r="J28" s="109" t="s">
        <v>429</v>
      </c>
      <c r="K28" s="94" t="s">
        <v>212</v>
      </c>
      <c r="L28" s="94" t="s">
        <v>114</v>
      </c>
      <c r="M28" s="94" t="s">
        <v>47</v>
      </c>
      <c r="N28" s="94" t="s">
        <v>48</v>
      </c>
      <c r="O28" s="88">
        <v>1.67</v>
      </c>
      <c r="P28" s="106" t="s">
        <v>116</v>
      </c>
      <c r="Q28" s="85" t="s">
        <v>397</v>
      </c>
      <c r="R28" s="85" t="s">
        <v>398</v>
      </c>
      <c r="S28" s="364">
        <v>43860</v>
      </c>
      <c r="U28" s="366" t="s">
        <v>474</v>
      </c>
      <c r="W28" s="9"/>
      <c r="Z28" s="2" t="s">
        <v>623</v>
      </c>
      <c r="AF28" s="233" t="s">
        <v>114</v>
      </c>
      <c r="AG28" s="233" t="s">
        <v>15</v>
      </c>
      <c r="AH28" s="233" t="s">
        <v>139</v>
      </c>
      <c r="AI28" s="233">
        <v>0.83499999999999996</v>
      </c>
      <c r="AJ28" s="234" t="s">
        <v>116</v>
      </c>
      <c r="AL28" s="14"/>
      <c r="AM28" s="14"/>
      <c r="AN28" s="14"/>
      <c r="AO28" s="14"/>
      <c r="AP28" s="14"/>
      <c r="AR28" s="14"/>
      <c r="AS28" s="14"/>
      <c r="AT28" s="14"/>
      <c r="AU28" s="14"/>
      <c r="AV28" s="14"/>
      <c r="AW28" s="14"/>
    </row>
    <row r="29" spans="1:49" s="14" customFormat="1" x14ac:dyDescent="0.3">
      <c r="A29" s="279"/>
      <c r="B29" s="280"/>
      <c r="C29" s="280"/>
      <c r="D29" s="280"/>
      <c r="E29" s="280"/>
      <c r="F29" s="280"/>
      <c r="G29" s="280"/>
      <c r="H29" s="280"/>
      <c r="I29" s="280"/>
      <c r="J29" s="280"/>
      <c r="K29" s="280"/>
      <c r="L29" s="280"/>
      <c r="M29" s="280"/>
      <c r="N29" s="280"/>
      <c r="O29" s="280"/>
      <c r="P29" s="280"/>
      <c r="Q29" s="280"/>
      <c r="R29" s="280"/>
      <c r="S29" s="281"/>
      <c r="U29" s="108"/>
      <c r="W29" s="108"/>
    </row>
    <row r="30" spans="1:49" s="1" customFormat="1" ht="67.8" customHeight="1" x14ac:dyDescent="0.3">
      <c r="A30" s="408" t="s">
        <v>42</v>
      </c>
      <c r="B30" s="408" t="s">
        <v>43</v>
      </c>
      <c r="C30" s="419" t="s">
        <v>44</v>
      </c>
      <c r="D30" s="419" t="s">
        <v>371</v>
      </c>
      <c r="E30" s="391" t="s">
        <v>7</v>
      </c>
      <c r="F30" s="391">
        <v>3</v>
      </c>
      <c r="G30" s="391" t="s">
        <v>45</v>
      </c>
      <c r="H30" s="391">
        <v>30</v>
      </c>
      <c r="I30" s="449" t="s">
        <v>46</v>
      </c>
      <c r="J30" s="391" t="s">
        <v>376</v>
      </c>
      <c r="K30" s="391" t="s">
        <v>78</v>
      </c>
      <c r="L30" s="391" t="s">
        <v>39</v>
      </c>
      <c r="M30" s="391" t="s">
        <v>47</v>
      </c>
      <c r="N30" s="483" t="s">
        <v>48</v>
      </c>
      <c r="O30" s="391">
        <v>20</v>
      </c>
      <c r="P30" s="433" t="s">
        <v>9</v>
      </c>
      <c r="Q30" s="419" t="s">
        <v>377</v>
      </c>
      <c r="R30" s="419" t="s">
        <v>372</v>
      </c>
      <c r="S30" s="528">
        <v>43831</v>
      </c>
      <c r="U30" s="525" t="s">
        <v>422</v>
      </c>
      <c r="W30" s="100" t="s">
        <v>476</v>
      </c>
      <c r="Y30" s="148"/>
      <c r="Z30" s="168" t="s">
        <v>422</v>
      </c>
      <c r="AA30" s="532" t="s">
        <v>614</v>
      </c>
      <c r="AC30" s="2" t="s">
        <v>560</v>
      </c>
      <c r="AF30" s="408" t="s">
        <v>734</v>
      </c>
      <c r="AG30" s="408" t="s">
        <v>15</v>
      </c>
      <c r="AH30" s="408" t="s">
        <v>139</v>
      </c>
      <c r="AI30" s="408">
        <f>20/2</f>
        <v>10</v>
      </c>
      <c r="AJ30" s="433" t="s">
        <v>9</v>
      </c>
      <c r="AL30" s="347" t="s">
        <v>746</v>
      </c>
      <c r="AM30" s="347" t="s">
        <v>752</v>
      </c>
      <c r="AN30" s="351">
        <v>44927</v>
      </c>
      <c r="AP30" s="143"/>
    </row>
    <row r="31" spans="1:49" s="1" customFormat="1" ht="67.8" customHeight="1" x14ac:dyDescent="0.3">
      <c r="A31" s="409"/>
      <c r="B31" s="409"/>
      <c r="C31" s="451"/>
      <c r="D31" s="451"/>
      <c r="E31" s="432"/>
      <c r="F31" s="432"/>
      <c r="G31" s="432"/>
      <c r="H31" s="432"/>
      <c r="I31" s="531"/>
      <c r="J31" s="432"/>
      <c r="K31" s="432"/>
      <c r="L31" s="432"/>
      <c r="M31" s="432"/>
      <c r="N31" s="484"/>
      <c r="O31" s="432"/>
      <c r="P31" s="434"/>
      <c r="Q31" s="451"/>
      <c r="R31" s="451"/>
      <c r="S31" s="529"/>
      <c r="U31" s="526"/>
      <c r="W31" s="100"/>
      <c r="Y31" s="148"/>
      <c r="Z31" s="346"/>
      <c r="AA31" s="532"/>
      <c r="AC31" s="2"/>
      <c r="AF31" s="409"/>
      <c r="AG31" s="409"/>
      <c r="AH31" s="409"/>
      <c r="AI31" s="409"/>
      <c r="AJ31" s="434"/>
      <c r="AL31" s="347" t="s">
        <v>747</v>
      </c>
      <c r="AM31" s="355" t="s">
        <v>752</v>
      </c>
      <c r="AN31" s="351">
        <v>44927</v>
      </c>
      <c r="AP31" s="352" t="s">
        <v>489</v>
      </c>
    </row>
    <row r="32" spans="1:49" s="1" customFormat="1" ht="79.8" customHeight="1" x14ac:dyDescent="0.3">
      <c r="A32" s="409"/>
      <c r="B32" s="409"/>
      <c r="C32" s="420"/>
      <c r="D32" s="420"/>
      <c r="E32" s="392"/>
      <c r="F32" s="392"/>
      <c r="G32" s="392"/>
      <c r="H32" s="392"/>
      <c r="I32" s="450"/>
      <c r="J32" s="392"/>
      <c r="K32" s="392"/>
      <c r="L32" s="392"/>
      <c r="M32" s="392"/>
      <c r="N32" s="485"/>
      <c r="O32" s="392"/>
      <c r="P32" s="435"/>
      <c r="Q32" s="420"/>
      <c r="R32" s="420"/>
      <c r="S32" s="530"/>
      <c r="U32" s="527"/>
      <c r="W32" s="100"/>
      <c r="Y32" s="148"/>
      <c r="Z32" s="346"/>
      <c r="AA32" s="532"/>
      <c r="AC32" s="2"/>
      <c r="AF32" s="410"/>
      <c r="AG32" s="410"/>
      <c r="AH32" s="410"/>
      <c r="AI32" s="410"/>
      <c r="AJ32" s="435"/>
      <c r="AL32" s="347" t="s">
        <v>748</v>
      </c>
      <c r="AM32" s="345" t="s">
        <v>749</v>
      </c>
      <c r="AN32" s="351">
        <v>44927</v>
      </c>
      <c r="AP32" s="143"/>
    </row>
    <row r="33" spans="1:49" s="1" customFormat="1" ht="111" customHeight="1" x14ac:dyDescent="0.3">
      <c r="A33" s="409"/>
      <c r="B33" s="409"/>
      <c r="C33" s="73" t="s">
        <v>369</v>
      </c>
      <c r="D33" s="73" t="s">
        <v>371</v>
      </c>
      <c r="E33" s="69" t="s">
        <v>7</v>
      </c>
      <c r="F33" s="69">
        <v>3</v>
      </c>
      <c r="G33" s="69" t="s">
        <v>45</v>
      </c>
      <c r="H33" s="69">
        <v>30</v>
      </c>
      <c r="I33" s="72" t="s">
        <v>46</v>
      </c>
      <c r="J33" s="68" t="s">
        <v>374</v>
      </c>
      <c r="K33" s="69" t="s">
        <v>78</v>
      </c>
      <c r="L33" s="69" t="s">
        <v>114</v>
      </c>
      <c r="M33" s="69" t="s">
        <v>15</v>
      </c>
      <c r="N33" s="75" t="s">
        <v>139</v>
      </c>
      <c r="O33" s="69">
        <v>30</v>
      </c>
      <c r="P33" s="74" t="s">
        <v>127</v>
      </c>
      <c r="Q33" s="73" t="s">
        <v>378</v>
      </c>
      <c r="R33" s="73" t="s">
        <v>373</v>
      </c>
      <c r="S33" s="362">
        <v>43862</v>
      </c>
      <c r="U33" s="365" t="s">
        <v>422</v>
      </c>
      <c r="W33" s="100" t="s">
        <v>477</v>
      </c>
      <c r="Y33" s="143"/>
      <c r="Z33" s="168" t="s">
        <v>422</v>
      </c>
      <c r="AA33" s="532"/>
      <c r="AF33" s="314" t="s">
        <v>738</v>
      </c>
      <c r="AG33" s="314">
        <v>1</v>
      </c>
      <c r="AH33" s="325" t="s">
        <v>738</v>
      </c>
      <c r="AI33" s="314">
        <v>30</v>
      </c>
      <c r="AJ33" s="326" t="s">
        <v>127</v>
      </c>
      <c r="AL33" s="347" t="s">
        <v>744</v>
      </c>
      <c r="AM33" s="355" t="s">
        <v>753</v>
      </c>
      <c r="AN33" s="351">
        <v>44927</v>
      </c>
      <c r="AP33" s="143"/>
    </row>
    <row r="34" spans="1:49" s="1" customFormat="1" ht="69.599999999999994" customHeight="1" x14ac:dyDescent="0.3">
      <c r="A34" s="410"/>
      <c r="B34" s="410"/>
      <c r="C34" s="73" t="s">
        <v>370</v>
      </c>
      <c r="D34" s="73" t="s">
        <v>371</v>
      </c>
      <c r="E34" s="69" t="s">
        <v>7</v>
      </c>
      <c r="F34" s="69">
        <v>3</v>
      </c>
      <c r="G34" s="69" t="s">
        <v>45</v>
      </c>
      <c r="H34" s="69">
        <v>30</v>
      </c>
      <c r="I34" s="72" t="s">
        <v>46</v>
      </c>
      <c r="J34" s="69" t="s">
        <v>375</v>
      </c>
      <c r="K34" s="69" t="s">
        <v>78</v>
      </c>
      <c r="L34" s="69" t="s">
        <v>114</v>
      </c>
      <c r="M34" s="69" t="s">
        <v>15</v>
      </c>
      <c r="N34" s="75" t="s">
        <v>139</v>
      </c>
      <c r="O34" s="69">
        <v>30</v>
      </c>
      <c r="P34" s="74" t="s">
        <v>127</v>
      </c>
      <c r="Q34" s="73" t="s">
        <v>378</v>
      </c>
      <c r="R34" s="73" t="s">
        <v>373</v>
      </c>
      <c r="S34" s="362">
        <v>43862</v>
      </c>
      <c r="U34" s="365" t="s">
        <v>422</v>
      </c>
      <c r="W34" s="100" t="s">
        <v>477</v>
      </c>
      <c r="Y34" s="143"/>
      <c r="Z34" s="168" t="s">
        <v>422</v>
      </c>
      <c r="AA34" s="532"/>
      <c r="AF34" s="325" t="s">
        <v>739</v>
      </c>
      <c r="AG34" s="314">
        <v>1</v>
      </c>
      <c r="AH34" s="325" t="s">
        <v>738</v>
      </c>
      <c r="AI34" s="314">
        <v>30</v>
      </c>
      <c r="AJ34" s="326" t="s">
        <v>127</v>
      </c>
      <c r="AL34" s="347" t="s">
        <v>745</v>
      </c>
      <c r="AM34" s="355" t="s">
        <v>753</v>
      </c>
      <c r="AN34" s="351">
        <v>44927</v>
      </c>
      <c r="AP34" s="143"/>
    </row>
    <row r="35" spans="1:49" s="14" customFormat="1" x14ac:dyDescent="0.3">
      <c r="A35" s="284"/>
      <c r="B35" s="284"/>
      <c r="C35" s="284"/>
      <c r="D35" s="284"/>
      <c r="E35" s="284"/>
      <c r="F35" s="284"/>
      <c r="G35" s="284"/>
      <c r="H35" s="284"/>
      <c r="I35" s="284"/>
      <c r="J35" s="284"/>
      <c r="K35" s="284"/>
      <c r="L35" s="284"/>
      <c r="M35" s="284"/>
      <c r="N35" s="284"/>
      <c r="O35" s="284"/>
      <c r="P35" s="284"/>
      <c r="Q35" s="284"/>
      <c r="R35" s="284"/>
      <c r="S35" s="367"/>
      <c r="U35" s="370"/>
      <c r="W35" s="145"/>
    </row>
    <row r="36" spans="1:49" ht="129.6" hidden="1" x14ac:dyDescent="0.3">
      <c r="A36" s="437" t="s">
        <v>165</v>
      </c>
      <c r="B36" s="396" t="s">
        <v>166</v>
      </c>
      <c r="C36" s="387" t="s">
        <v>167</v>
      </c>
      <c r="D36" s="387" t="s">
        <v>168</v>
      </c>
      <c r="E36" s="391" t="s">
        <v>7</v>
      </c>
      <c r="F36" s="391">
        <v>3</v>
      </c>
      <c r="G36" s="391" t="s">
        <v>76</v>
      </c>
      <c r="H36" s="391">
        <v>10</v>
      </c>
      <c r="I36" s="441" t="s">
        <v>11</v>
      </c>
      <c r="J36" s="387" t="s">
        <v>211</v>
      </c>
      <c r="K36" s="387" t="s">
        <v>85</v>
      </c>
      <c r="L36" s="391" t="s">
        <v>14</v>
      </c>
      <c r="M36" s="391" t="s">
        <v>85</v>
      </c>
      <c r="N36" s="391" t="s">
        <v>169</v>
      </c>
      <c r="O36" s="391">
        <v>30</v>
      </c>
      <c r="P36" s="535" t="s">
        <v>127</v>
      </c>
      <c r="Q36" s="37" t="s">
        <v>246</v>
      </c>
      <c r="R36" s="37" t="s">
        <v>247</v>
      </c>
      <c r="S36" s="359">
        <v>43836</v>
      </c>
      <c r="U36" s="365" t="s">
        <v>422</v>
      </c>
      <c r="V36" s="197"/>
      <c r="W36" s="196" t="s">
        <v>535</v>
      </c>
      <c r="Y36" s="148">
        <f>8/9</f>
        <v>0.88888888888888884</v>
      </c>
      <c r="Z36" s="169" t="s">
        <v>422</v>
      </c>
      <c r="AC36" s="171" t="s">
        <v>551</v>
      </c>
      <c r="AF36" s="483" t="s">
        <v>114</v>
      </c>
      <c r="AG36" s="483" t="s">
        <v>589</v>
      </c>
      <c r="AH36" s="483" t="s">
        <v>48</v>
      </c>
      <c r="AI36" s="483">
        <v>10</v>
      </c>
      <c r="AJ36" s="433" t="s">
        <v>9</v>
      </c>
      <c r="AL36" s="275" t="s">
        <v>695</v>
      </c>
      <c r="AM36" s="270" t="s">
        <v>732</v>
      </c>
      <c r="AN36" s="294" t="s">
        <v>696</v>
      </c>
      <c r="AO36" s="14"/>
      <c r="AP36" s="288" t="s">
        <v>489</v>
      </c>
      <c r="AQ36" s="9"/>
      <c r="AR36" s="14"/>
      <c r="AS36" s="457"/>
      <c r="AT36" s="457"/>
      <c r="AU36" s="457"/>
      <c r="AV36" s="457"/>
      <c r="AW36" s="457"/>
    </row>
    <row r="37" spans="1:49" ht="86.4" hidden="1" x14ac:dyDescent="0.3">
      <c r="A37" s="437"/>
      <c r="B37" s="396"/>
      <c r="C37" s="393"/>
      <c r="D37" s="393"/>
      <c r="E37" s="432"/>
      <c r="F37" s="432"/>
      <c r="G37" s="432"/>
      <c r="H37" s="432"/>
      <c r="I37" s="487"/>
      <c r="J37" s="393"/>
      <c r="K37" s="393"/>
      <c r="L37" s="432"/>
      <c r="M37" s="432"/>
      <c r="N37" s="432"/>
      <c r="O37" s="432"/>
      <c r="P37" s="536"/>
      <c r="Q37" s="37" t="s">
        <v>248</v>
      </c>
      <c r="R37" s="37" t="s">
        <v>247</v>
      </c>
      <c r="S37" s="359">
        <v>43836</v>
      </c>
      <c r="U37" s="365" t="s">
        <v>422</v>
      </c>
      <c r="V37" s="197"/>
      <c r="W37" s="196" t="s">
        <v>536</v>
      </c>
      <c r="Z37" s="169" t="s">
        <v>422</v>
      </c>
      <c r="AC37" s="171" t="s">
        <v>552</v>
      </c>
      <c r="AF37" s="484"/>
      <c r="AG37" s="484"/>
      <c r="AH37" s="484"/>
      <c r="AI37" s="484"/>
      <c r="AJ37" s="434"/>
      <c r="AL37" s="275" t="s">
        <v>697</v>
      </c>
      <c r="AM37" s="294" t="s">
        <v>733</v>
      </c>
      <c r="AN37" s="294" t="s">
        <v>696</v>
      </c>
      <c r="AO37" s="14"/>
      <c r="AP37" s="288" t="s">
        <v>489</v>
      </c>
      <c r="AQ37" s="9"/>
      <c r="AR37" s="14"/>
      <c r="AS37" s="458"/>
      <c r="AT37" s="458"/>
      <c r="AU37" s="458"/>
      <c r="AV37" s="458"/>
      <c r="AW37" s="458"/>
    </row>
    <row r="38" spans="1:49" ht="57.6" x14ac:dyDescent="0.3">
      <c r="A38" s="437"/>
      <c r="B38" s="396"/>
      <c r="C38" s="393"/>
      <c r="D38" s="393"/>
      <c r="E38" s="432"/>
      <c r="F38" s="432"/>
      <c r="G38" s="432"/>
      <c r="H38" s="432"/>
      <c r="I38" s="487"/>
      <c r="J38" s="393"/>
      <c r="K38" s="393"/>
      <c r="L38" s="432"/>
      <c r="M38" s="432"/>
      <c r="N38" s="432"/>
      <c r="O38" s="432"/>
      <c r="P38" s="536"/>
      <c r="Q38" s="387" t="s">
        <v>249</v>
      </c>
      <c r="R38" s="387" t="s">
        <v>247</v>
      </c>
      <c r="S38" s="528">
        <v>43836</v>
      </c>
      <c r="U38" s="525" t="s">
        <v>422</v>
      </c>
      <c r="V38" s="197"/>
      <c r="W38" s="196" t="s">
        <v>537</v>
      </c>
      <c r="Z38" s="169" t="s">
        <v>422</v>
      </c>
      <c r="AC38" s="171" t="s">
        <v>553</v>
      </c>
      <c r="AF38" s="484"/>
      <c r="AG38" s="484"/>
      <c r="AH38" s="484"/>
      <c r="AI38" s="484"/>
      <c r="AJ38" s="434"/>
      <c r="AL38" s="275" t="s">
        <v>698</v>
      </c>
      <c r="AM38" s="276" t="s">
        <v>732</v>
      </c>
      <c r="AN38" s="276" t="s">
        <v>756</v>
      </c>
      <c r="AO38" s="14"/>
      <c r="AP38" s="9"/>
      <c r="AQ38" s="343"/>
      <c r="AR38" s="14"/>
      <c r="AS38" s="458"/>
      <c r="AT38" s="458"/>
      <c r="AU38" s="458"/>
      <c r="AV38" s="458"/>
      <c r="AW38" s="458"/>
    </row>
    <row r="39" spans="1:49" s="14" customFormat="1" ht="43.2" x14ac:dyDescent="0.3">
      <c r="A39" s="437"/>
      <c r="B39" s="396"/>
      <c r="C39" s="393"/>
      <c r="D39" s="393"/>
      <c r="E39" s="432"/>
      <c r="F39" s="432"/>
      <c r="G39" s="432"/>
      <c r="H39" s="432"/>
      <c r="I39" s="487"/>
      <c r="J39" s="393"/>
      <c r="K39" s="393"/>
      <c r="L39" s="432"/>
      <c r="M39" s="432"/>
      <c r="N39" s="432"/>
      <c r="O39" s="432"/>
      <c r="P39" s="536"/>
      <c r="Q39" s="393"/>
      <c r="R39" s="393"/>
      <c r="S39" s="529"/>
      <c r="U39" s="526"/>
      <c r="V39" s="197"/>
      <c r="W39" s="196"/>
      <c r="Z39" s="336"/>
      <c r="AC39" s="171"/>
      <c r="AF39" s="484"/>
      <c r="AG39" s="484"/>
      <c r="AH39" s="484"/>
      <c r="AI39" s="484"/>
      <c r="AJ39" s="434"/>
      <c r="AL39" s="348" t="s">
        <v>742</v>
      </c>
      <c r="AM39" s="350" t="s">
        <v>732</v>
      </c>
      <c r="AN39" s="347" t="s">
        <v>743</v>
      </c>
      <c r="AP39" s="9"/>
      <c r="AQ39" s="12"/>
      <c r="AS39" s="458"/>
      <c r="AT39" s="458"/>
      <c r="AU39" s="458"/>
      <c r="AV39" s="458"/>
      <c r="AW39" s="458"/>
    </row>
    <row r="40" spans="1:49" s="14" customFormat="1" ht="72" x14ac:dyDescent="0.3">
      <c r="A40" s="437"/>
      <c r="B40" s="396"/>
      <c r="C40" s="388"/>
      <c r="D40" s="388"/>
      <c r="E40" s="392"/>
      <c r="F40" s="392"/>
      <c r="G40" s="392"/>
      <c r="H40" s="392"/>
      <c r="I40" s="442"/>
      <c r="J40" s="388"/>
      <c r="K40" s="388"/>
      <c r="L40" s="392"/>
      <c r="M40" s="392"/>
      <c r="N40" s="392"/>
      <c r="O40" s="392"/>
      <c r="P40" s="537"/>
      <c r="Q40" s="388"/>
      <c r="R40" s="388"/>
      <c r="S40" s="530"/>
      <c r="U40" s="527"/>
      <c r="V40" s="197"/>
      <c r="W40" s="196"/>
      <c r="Z40" s="336"/>
      <c r="AC40" s="171"/>
      <c r="AF40" s="485"/>
      <c r="AG40" s="485"/>
      <c r="AH40" s="485"/>
      <c r="AI40" s="485"/>
      <c r="AJ40" s="435"/>
      <c r="AL40" s="250" t="s">
        <v>755</v>
      </c>
      <c r="AM40" s="350" t="s">
        <v>732</v>
      </c>
      <c r="AN40" s="347" t="s">
        <v>743</v>
      </c>
      <c r="AP40" s="9"/>
      <c r="AQ40" s="12"/>
      <c r="AS40" s="459"/>
      <c r="AT40" s="459"/>
      <c r="AU40" s="459"/>
      <c r="AV40" s="459"/>
      <c r="AW40" s="459"/>
    </row>
    <row r="41" spans="1:49" ht="123" customHeight="1" x14ac:dyDescent="0.3">
      <c r="A41" s="437"/>
      <c r="B41" s="396"/>
      <c r="C41" s="54" t="s">
        <v>170</v>
      </c>
      <c r="D41" s="54" t="s">
        <v>168</v>
      </c>
      <c r="E41" s="52" t="s">
        <v>27</v>
      </c>
      <c r="F41" s="52">
        <v>2</v>
      </c>
      <c r="G41" s="52" t="s">
        <v>76</v>
      </c>
      <c r="H41" s="52">
        <v>10</v>
      </c>
      <c r="I41" s="71" t="s">
        <v>28</v>
      </c>
      <c r="J41" s="55" t="s">
        <v>171</v>
      </c>
      <c r="K41" s="55" t="s">
        <v>133</v>
      </c>
      <c r="L41" s="52" t="s">
        <v>114</v>
      </c>
      <c r="M41" s="52" t="s">
        <v>47</v>
      </c>
      <c r="N41" s="52" t="s">
        <v>48</v>
      </c>
      <c r="O41" s="52">
        <v>6.6</v>
      </c>
      <c r="P41" s="53" t="s">
        <v>31</v>
      </c>
      <c r="Q41" s="37" t="s">
        <v>250</v>
      </c>
      <c r="R41" s="37" t="s">
        <v>247</v>
      </c>
      <c r="S41" s="359">
        <v>43836</v>
      </c>
      <c r="U41" s="371" t="s">
        <v>422</v>
      </c>
      <c r="V41" s="197"/>
      <c r="W41" s="196" t="s">
        <v>538</v>
      </c>
      <c r="Z41" s="169" t="s">
        <v>422</v>
      </c>
      <c r="AC41" s="172" t="s">
        <v>538</v>
      </c>
      <c r="AF41" s="342" t="s">
        <v>114</v>
      </c>
      <c r="AG41" s="342" t="s">
        <v>589</v>
      </c>
      <c r="AH41" s="335" t="s">
        <v>48</v>
      </c>
      <c r="AI41" s="335">
        <v>2.2000000000000002</v>
      </c>
      <c r="AJ41" s="251" t="s">
        <v>116</v>
      </c>
      <c r="AL41" s="252"/>
      <c r="AM41" s="14"/>
      <c r="AN41" s="14"/>
      <c r="AO41" s="14"/>
      <c r="AP41" s="14"/>
      <c r="AR41" s="14"/>
      <c r="AS41" s="14"/>
      <c r="AT41" s="14"/>
      <c r="AU41" s="14"/>
      <c r="AV41" s="14"/>
      <c r="AW41" s="14"/>
    </row>
    <row r="42" spans="1:49" ht="72" x14ac:dyDescent="0.3">
      <c r="A42" s="437"/>
      <c r="B42" s="396" t="s">
        <v>172</v>
      </c>
      <c r="C42" s="54" t="s">
        <v>173</v>
      </c>
      <c r="D42" s="54" t="s">
        <v>92</v>
      </c>
      <c r="E42" s="52" t="s">
        <v>7</v>
      </c>
      <c r="F42" s="52">
        <v>3</v>
      </c>
      <c r="G42" s="52" t="s">
        <v>76</v>
      </c>
      <c r="H42" s="52">
        <v>10</v>
      </c>
      <c r="I42" s="59" t="s">
        <v>11</v>
      </c>
      <c r="J42" s="55" t="s">
        <v>174</v>
      </c>
      <c r="K42" s="55" t="s">
        <v>78</v>
      </c>
      <c r="L42" s="52" t="s">
        <v>39</v>
      </c>
      <c r="M42" s="52" t="s">
        <v>115</v>
      </c>
      <c r="N42" s="52" t="s">
        <v>41</v>
      </c>
      <c r="O42" s="52">
        <v>7.5</v>
      </c>
      <c r="P42" s="53" t="s">
        <v>31</v>
      </c>
      <c r="Q42" s="37" t="s">
        <v>475</v>
      </c>
      <c r="R42" s="37" t="s">
        <v>251</v>
      </c>
      <c r="S42" s="359">
        <v>43836</v>
      </c>
      <c r="U42" s="366" t="s">
        <v>422</v>
      </c>
      <c r="W42" s="146"/>
      <c r="Y42" s="2" t="s">
        <v>623</v>
      </c>
      <c r="Z42" s="168" t="s">
        <v>422</v>
      </c>
      <c r="AC42" s="112" t="s">
        <v>554</v>
      </c>
      <c r="AF42" s="335" t="s">
        <v>114</v>
      </c>
      <c r="AG42" s="335" t="s">
        <v>589</v>
      </c>
      <c r="AH42" s="335" t="s">
        <v>48</v>
      </c>
      <c r="AI42" s="335">
        <v>2.5</v>
      </c>
      <c r="AJ42" s="251" t="s">
        <v>116</v>
      </c>
      <c r="AL42" s="252"/>
      <c r="AM42" s="14"/>
      <c r="AN42" s="14"/>
      <c r="AO42" s="14"/>
      <c r="AP42" s="14"/>
      <c r="AR42" s="14"/>
      <c r="AS42" s="14"/>
      <c r="AT42" s="14"/>
      <c r="AU42" s="14"/>
      <c r="AV42" s="14"/>
      <c r="AW42" s="14"/>
    </row>
    <row r="43" spans="1:49" ht="86.4" x14ac:dyDescent="0.3">
      <c r="A43" s="437"/>
      <c r="B43" s="396"/>
      <c r="C43" s="54" t="s">
        <v>175</v>
      </c>
      <c r="D43" s="54" t="s">
        <v>92</v>
      </c>
      <c r="E43" s="52" t="s">
        <v>7</v>
      </c>
      <c r="F43" s="52">
        <v>3</v>
      </c>
      <c r="G43" s="52" t="s">
        <v>76</v>
      </c>
      <c r="H43" s="52">
        <v>10</v>
      </c>
      <c r="I43" s="59" t="s">
        <v>11</v>
      </c>
      <c r="J43" s="55" t="s">
        <v>176</v>
      </c>
      <c r="K43" s="55" t="s">
        <v>78</v>
      </c>
      <c r="L43" s="52" t="s">
        <v>114</v>
      </c>
      <c r="M43" s="52" t="s">
        <v>47</v>
      </c>
      <c r="N43" s="52" t="s">
        <v>48</v>
      </c>
      <c r="O43" s="52">
        <v>10</v>
      </c>
      <c r="P43" s="60" t="s">
        <v>9</v>
      </c>
      <c r="Q43" s="37" t="s">
        <v>475</v>
      </c>
      <c r="R43" s="37" t="s">
        <v>251</v>
      </c>
      <c r="S43" s="359">
        <v>43836</v>
      </c>
      <c r="U43" s="365" t="s">
        <v>422</v>
      </c>
      <c r="W43" s="9"/>
      <c r="Y43" s="2" t="s">
        <v>623</v>
      </c>
      <c r="Z43" s="168" t="s">
        <v>422</v>
      </c>
      <c r="AC43" s="112" t="s">
        <v>555</v>
      </c>
      <c r="AF43" s="335" t="s">
        <v>114</v>
      </c>
      <c r="AG43" s="335" t="s">
        <v>589</v>
      </c>
      <c r="AH43" s="335" t="s">
        <v>48</v>
      </c>
      <c r="AI43" s="335">
        <v>3.3</v>
      </c>
      <c r="AJ43" s="251" t="s">
        <v>116</v>
      </c>
      <c r="AL43" s="252"/>
      <c r="AM43" s="14"/>
      <c r="AN43" s="14"/>
      <c r="AO43" s="14"/>
      <c r="AP43" s="14"/>
      <c r="AR43" s="14"/>
      <c r="AS43" s="14"/>
      <c r="AT43" s="14"/>
      <c r="AU43" s="14"/>
      <c r="AV43" s="14"/>
      <c r="AW43" s="14"/>
    </row>
    <row r="44" spans="1:49" ht="92.4" customHeight="1" x14ac:dyDescent="0.3">
      <c r="A44" s="437"/>
      <c r="B44" s="396" t="s">
        <v>177</v>
      </c>
      <c r="C44" s="65" t="s">
        <v>178</v>
      </c>
      <c r="D44" s="65" t="s">
        <v>168</v>
      </c>
      <c r="E44" s="66" t="s">
        <v>35</v>
      </c>
      <c r="F44" s="66">
        <v>1</v>
      </c>
      <c r="G44" s="66" t="s">
        <v>76</v>
      </c>
      <c r="H44" s="66">
        <v>10</v>
      </c>
      <c r="I44" s="83" t="s">
        <v>111</v>
      </c>
      <c r="J44" s="64" t="s">
        <v>179</v>
      </c>
      <c r="K44" s="64" t="s">
        <v>133</v>
      </c>
      <c r="L44" s="66" t="s">
        <v>114</v>
      </c>
      <c r="M44" s="66" t="s">
        <v>47</v>
      </c>
      <c r="N44" s="66" t="s">
        <v>48</v>
      </c>
      <c r="O44" s="66">
        <v>3.3</v>
      </c>
      <c r="P44" s="67" t="s">
        <v>116</v>
      </c>
      <c r="Q44" s="99" t="s">
        <v>737</v>
      </c>
      <c r="R44" s="99" t="s">
        <v>669</v>
      </c>
      <c r="S44" s="368">
        <v>44718</v>
      </c>
      <c r="U44" s="365" t="s">
        <v>422</v>
      </c>
      <c r="W44" s="9"/>
      <c r="Z44" s="168" t="s">
        <v>559</v>
      </c>
      <c r="AC44" s="112" t="s">
        <v>556</v>
      </c>
      <c r="AF44" s="335" t="s">
        <v>114</v>
      </c>
      <c r="AG44" s="335" t="s">
        <v>15</v>
      </c>
      <c r="AH44" s="335" t="s">
        <v>139</v>
      </c>
      <c r="AI44" s="335">
        <f>3.3/2</f>
        <v>1.65</v>
      </c>
      <c r="AJ44" s="323" t="s">
        <v>116</v>
      </c>
      <c r="AL44" s="14"/>
      <c r="AM44" s="14"/>
      <c r="AN44" s="14"/>
      <c r="AO44" s="14"/>
      <c r="AP44" s="14"/>
      <c r="AR44" s="14"/>
      <c r="AS44" s="14"/>
      <c r="AT44" s="14"/>
      <c r="AU44" s="14"/>
      <c r="AV44" s="14"/>
      <c r="AW44" s="14"/>
    </row>
    <row r="45" spans="1:49" ht="75.599999999999994" customHeight="1" x14ac:dyDescent="0.3">
      <c r="A45" s="437"/>
      <c r="B45" s="396"/>
      <c r="C45" s="396" t="s">
        <v>180</v>
      </c>
      <c r="D45" s="396" t="s">
        <v>168</v>
      </c>
      <c r="E45" s="401" t="s">
        <v>35</v>
      </c>
      <c r="F45" s="401">
        <v>1</v>
      </c>
      <c r="G45" s="401" t="s">
        <v>76</v>
      </c>
      <c r="H45" s="401">
        <v>10</v>
      </c>
      <c r="I45" s="436" t="s">
        <v>111</v>
      </c>
      <c r="J45" s="396" t="s">
        <v>181</v>
      </c>
      <c r="K45" s="396" t="s">
        <v>78</v>
      </c>
      <c r="L45" s="401" t="s">
        <v>29</v>
      </c>
      <c r="M45" s="401" t="s">
        <v>47</v>
      </c>
      <c r="N45" s="401" t="s">
        <v>139</v>
      </c>
      <c r="O45" s="401">
        <v>5</v>
      </c>
      <c r="P45" s="436" t="s">
        <v>31</v>
      </c>
      <c r="Q45" s="77" t="s">
        <v>354</v>
      </c>
      <c r="R45" s="77" t="s">
        <v>251</v>
      </c>
      <c r="S45" s="369">
        <v>43860</v>
      </c>
      <c r="U45" s="365" t="s">
        <v>422</v>
      </c>
      <c r="W45" s="9"/>
      <c r="Z45" s="168" t="s">
        <v>422</v>
      </c>
      <c r="AC45" s="112" t="s">
        <v>557</v>
      </c>
      <c r="AF45" s="483" t="s">
        <v>662</v>
      </c>
      <c r="AG45" s="483" t="s">
        <v>15</v>
      </c>
      <c r="AH45" s="483" t="s">
        <v>139</v>
      </c>
      <c r="AI45" s="483">
        <v>2.5</v>
      </c>
      <c r="AJ45" s="411" t="s">
        <v>116</v>
      </c>
      <c r="AL45" s="14"/>
      <c r="AM45" s="14"/>
      <c r="AN45" s="14"/>
      <c r="AO45" s="14"/>
      <c r="AP45" s="14"/>
      <c r="AR45" s="14"/>
      <c r="AS45" s="14"/>
      <c r="AT45" s="14"/>
      <c r="AU45" s="14"/>
      <c r="AV45" s="14"/>
      <c r="AW45" s="14"/>
    </row>
    <row r="46" spans="1:49" ht="121.2" customHeight="1" x14ac:dyDescent="0.3">
      <c r="A46" s="437"/>
      <c r="B46" s="396"/>
      <c r="C46" s="396"/>
      <c r="D46" s="396"/>
      <c r="E46" s="401"/>
      <c r="F46" s="401"/>
      <c r="G46" s="401"/>
      <c r="H46" s="401"/>
      <c r="I46" s="436"/>
      <c r="J46" s="396"/>
      <c r="K46" s="396"/>
      <c r="L46" s="401"/>
      <c r="M46" s="401"/>
      <c r="N46" s="401"/>
      <c r="O46" s="401"/>
      <c r="P46" s="436"/>
      <c r="Q46" s="54" t="s">
        <v>355</v>
      </c>
      <c r="R46" s="54" t="s">
        <v>251</v>
      </c>
      <c r="S46" s="362">
        <v>43981</v>
      </c>
      <c r="U46" s="365" t="s">
        <v>484</v>
      </c>
      <c r="W46" s="140" t="s">
        <v>483</v>
      </c>
      <c r="Z46" s="168" t="s">
        <v>484</v>
      </c>
      <c r="AC46" s="168" t="s">
        <v>558</v>
      </c>
      <c r="AF46" s="485"/>
      <c r="AG46" s="485"/>
      <c r="AH46" s="485"/>
      <c r="AI46" s="485"/>
      <c r="AJ46" s="413"/>
      <c r="AL46" s="252"/>
      <c r="AM46" s="14"/>
      <c r="AN46" s="14"/>
      <c r="AO46" s="14"/>
      <c r="AP46" s="14"/>
      <c r="AR46" s="14"/>
      <c r="AS46" s="14"/>
      <c r="AT46" s="14"/>
      <c r="AU46" s="14"/>
      <c r="AV46" s="14"/>
      <c r="AW46" s="14"/>
    </row>
    <row r="49" spans="17:38" x14ac:dyDescent="0.3">
      <c r="Q49">
        <v>28</v>
      </c>
      <c r="Y49" s="153"/>
      <c r="AL49">
        <v>20</v>
      </c>
    </row>
    <row r="50" spans="17:38" x14ac:dyDescent="0.3">
      <c r="AL50" t="s">
        <v>754</v>
      </c>
    </row>
  </sheetData>
  <mergeCells count="190">
    <mergeCell ref="AF11:AH11"/>
    <mergeCell ref="AI11:AJ11"/>
    <mergeCell ref="AF16:AF17"/>
    <mergeCell ref="AG16:AG17"/>
    <mergeCell ref="AH16:AH17"/>
    <mergeCell ref="AI16:AI17"/>
    <mergeCell ref="AJ16:AJ17"/>
    <mergeCell ref="AF18:AF20"/>
    <mergeCell ref="AG18:AG20"/>
    <mergeCell ref="AH18:AH20"/>
    <mergeCell ref="AI18:AI20"/>
    <mergeCell ref="AJ18:AJ20"/>
    <mergeCell ref="A7:R7"/>
    <mergeCell ref="A30:A34"/>
    <mergeCell ref="B30:B34"/>
    <mergeCell ref="E11:I11"/>
    <mergeCell ref="A11:A12"/>
    <mergeCell ref="B11:B12"/>
    <mergeCell ref="G21:G22"/>
    <mergeCell ref="H21:H22"/>
    <mergeCell ref="I21:I22"/>
    <mergeCell ref="B18:B22"/>
    <mergeCell ref="C18:C20"/>
    <mergeCell ref="D18:D20"/>
    <mergeCell ref="E18:E20"/>
    <mergeCell ref="F18:F20"/>
    <mergeCell ref="G18:G20"/>
    <mergeCell ref="H18:H20"/>
    <mergeCell ref="O16:O17"/>
    <mergeCell ref="P16:P17"/>
    <mergeCell ref="O18:O20"/>
    <mergeCell ref="P18:P20"/>
    <mergeCell ref="O21:O22"/>
    <mergeCell ref="P21:P22"/>
    <mergeCell ref="N16:N17"/>
    <mergeCell ref="J21:J22"/>
    <mergeCell ref="C11:D11"/>
    <mergeCell ref="J11:K11"/>
    <mergeCell ref="L11:N11"/>
    <mergeCell ref="K21:K22"/>
    <mergeCell ref="L21:L22"/>
    <mergeCell ref="I18:I20"/>
    <mergeCell ref="J18:J20"/>
    <mergeCell ref="H16:H17"/>
    <mergeCell ref="I16:I17"/>
    <mergeCell ref="J16:J17"/>
    <mergeCell ref="M18:M20"/>
    <mergeCell ref="M16:M17"/>
    <mergeCell ref="K18:K20"/>
    <mergeCell ref="E16:E17"/>
    <mergeCell ref="F16:F17"/>
    <mergeCell ref="G16:G17"/>
    <mergeCell ref="H23:H24"/>
    <mergeCell ref="I23:I24"/>
    <mergeCell ref="J23:J24"/>
    <mergeCell ref="M21:M22"/>
    <mergeCell ref="N21:N22"/>
    <mergeCell ref="K16:K17"/>
    <mergeCell ref="L18:L20"/>
    <mergeCell ref="N18:N20"/>
    <mergeCell ref="L16:L17"/>
    <mergeCell ref="B44:B46"/>
    <mergeCell ref="C45:C46"/>
    <mergeCell ref="D45:D46"/>
    <mergeCell ref="E45:E46"/>
    <mergeCell ref="F45:F46"/>
    <mergeCell ref="G45:G46"/>
    <mergeCell ref="H45:H46"/>
    <mergeCell ref="I45:I46"/>
    <mergeCell ref="A13:A28"/>
    <mergeCell ref="B13:B14"/>
    <mergeCell ref="C21:C22"/>
    <mergeCell ref="D21:D22"/>
    <mergeCell ref="E21:E22"/>
    <mergeCell ref="B26:B27"/>
    <mergeCell ref="B23:B24"/>
    <mergeCell ref="C23:C24"/>
    <mergeCell ref="D23:D24"/>
    <mergeCell ref="E23:E24"/>
    <mergeCell ref="F23:F24"/>
    <mergeCell ref="G23:G24"/>
    <mergeCell ref="F21:F22"/>
    <mergeCell ref="B15:B17"/>
    <mergeCell ref="C16:C17"/>
    <mergeCell ref="D16:D17"/>
    <mergeCell ref="Y11:AA11"/>
    <mergeCell ref="K23:K24"/>
    <mergeCell ref="L23:L24"/>
    <mergeCell ref="M23:M24"/>
    <mergeCell ref="N23:N24"/>
    <mergeCell ref="O23:O24"/>
    <mergeCell ref="P23:P24"/>
    <mergeCell ref="J45:J46"/>
    <mergeCell ref="K45:K46"/>
    <mergeCell ref="O45:O46"/>
    <mergeCell ref="P45:P46"/>
    <mergeCell ref="L45:L46"/>
    <mergeCell ref="M45:M46"/>
    <mergeCell ref="N45:N46"/>
    <mergeCell ref="O11:P11"/>
    <mergeCell ref="Q11:S11"/>
    <mergeCell ref="L36:L40"/>
    <mergeCell ref="M36:M40"/>
    <mergeCell ref="N36:N40"/>
    <mergeCell ref="O36:O40"/>
    <mergeCell ref="P36:P40"/>
    <mergeCell ref="Q38:Q40"/>
    <mergeCell ref="R38:R40"/>
    <mergeCell ref="S38:S40"/>
    <mergeCell ref="AS21:AS22"/>
    <mergeCell ref="AT21:AT22"/>
    <mergeCell ref="AU21:AU22"/>
    <mergeCell ref="AV21:AV22"/>
    <mergeCell ref="AW21:AW22"/>
    <mergeCell ref="A36:A46"/>
    <mergeCell ref="B36:B41"/>
    <mergeCell ref="AF45:AF46"/>
    <mergeCell ref="AG45:AG46"/>
    <mergeCell ref="AH45:AH46"/>
    <mergeCell ref="AI45:AI46"/>
    <mergeCell ref="AJ45:AJ46"/>
    <mergeCell ref="AA30:AA34"/>
    <mergeCell ref="AF21:AF22"/>
    <mergeCell ref="AG21:AG22"/>
    <mergeCell ref="AH21:AH22"/>
    <mergeCell ref="AI21:AI22"/>
    <mergeCell ref="AJ21:AJ22"/>
    <mergeCell ref="AF23:AF24"/>
    <mergeCell ref="AG23:AG24"/>
    <mergeCell ref="AH23:AH24"/>
    <mergeCell ref="AI23:AI24"/>
    <mergeCell ref="AJ23:AJ24"/>
    <mergeCell ref="B42:B43"/>
    <mergeCell ref="AL9:AN9"/>
    <mergeCell ref="AL11:AN11"/>
    <mergeCell ref="AS11:AU11"/>
    <mergeCell ref="AV11:AW11"/>
    <mergeCell ref="AS18:AS20"/>
    <mergeCell ref="AT18:AT20"/>
    <mergeCell ref="AU18:AU20"/>
    <mergeCell ref="AV18:AV20"/>
    <mergeCell ref="AW18:AW20"/>
    <mergeCell ref="AG36:AG40"/>
    <mergeCell ref="AH36:AH40"/>
    <mergeCell ref="AI36:AI40"/>
    <mergeCell ref="AJ36:AJ40"/>
    <mergeCell ref="AS23:AS24"/>
    <mergeCell ref="AT23:AT24"/>
    <mergeCell ref="AU23:AU24"/>
    <mergeCell ref="AV23:AV24"/>
    <mergeCell ref="AW23:AW24"/>
    <mergeCell ref="AS36:AS40"/>
    <mergeCell ref="AT36:AT40"/>
    <mergeCell ref="AU36:AU40"/>
    <mergeCell ref="AW36:AW40"/>
    <mergeCell ref="AV36:AV40"/>
    <mergeCell ref="U38:U40"/>
    <mergeCell ref="AF36:AF40"/>
    <mergeCell ref="C36:C40"/>
    <mergeCell ref="D36:D40"/>
    <mergeCell ref="E36:E40"/>
    <mergeCell ref="F36:F40"/>
    <mergeCell ref="G36:G40"/>
    <mergeCell ref="H36:H40"/>
    <mergeCell ref="I36:I40"/>
    <mergeCell ref="J36:J40"/>
    <mergeCell ref="K36:K40"/>
    <mergeCell ref="C30:C32"/>
    <mergeCell ref="AJ30:AJ32"/>
    <mergeCell ref="AI30:AI32"/>
    <mergeCell ref="AH30:AH32"/>
    <mergeCell ref="AG30:AG32"/>
    <mergeCell ref="AF30:AF32"/>
    <mergeCell ref="U30:U32"/>
    <mergeCell ref="S30:S32"/>
    <mergeCell ref="R30:R32"/>
    <mergeCell ref="Q30:Q32"/>
    <mergeCell ref="P30:P32"/>
    <mergeCell ref="O30:O32"/>
    <mergeCell ref="N30:N32"/>
    <mergeCell ref="M30:M32"/>
    <mergeCell ref="L30:L32"/>
    <mergeCell ref="K30:K32"/>
    <mergeCell ref="J30:J32"/>
    <mergeCell ref="I30:I32"/>
    <mergeCell ref="H30:H32"/>
    <mergeCell ref="G30:G32"/>
    <mergeCell ref="F30:F32"/>
    <mergeCell ref="E30:E32"/>
    <mergeCell ref="D30:D32"/>
  </mergeCells>
  <pageMargins left="0.70866141732283472" right="0.70866141732283472" top="0.74803149606299213" bottom="0.74803149606299213" header="0.31496062992125984" footer="0.31496062992125984"/>
  <pageSetup scale="34" fitToHeight="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Valoración</vt:lpstr>
      <vt:lpstr>RECTORÍA</vt:lpstr>
      <vt:lpstr>Planeación</vt:lpstr>
      <vt:lpstr>SECAD</vt:lpstr>
      <vt:lpstr>SEVIN</vt:lpstr>
      <vt:lpstr>DEUSE</vt:lpstr>
      <vt:lpstr>DAF</vt:lpstr>
      <vt:lpstr>DAF!Área_de_impresión</vt:lpstr>
      <vt:lpstr>DEUSE!Área_de_impresión</vt:lpstr>
      <vt:lpstr>RECTORÍA!Área_de_impresión</vt:lpstr>
      <vt:lpstr>SECAD!Área_de_impresión</vt:lpstr>
      <vt:lpstr>SEVIN!Área_de_impresión</vt:lpstr>
      <vt:lpstr>DAF!Títulos_a_imprimir</vt:lpstr>
      <vt:lpstr>DEUSE!Títulos_a_imprimir</vt:lpstr>
      <vt:lpstr>SEVIN!Títulos_a_imprimir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Leidy Madera Moreno</cp:lastModifiedBy>
  <cp:lastPrinted>2020-03-11T17:36:41Z</cp:lastPrinted>
  <dcterms:created xsi:type="dcterms:W3CDTF">2019-12-03T15:52:08Z</dcterms:created>
  <dcterms:modified xsi:type="dcterms:W3CDTF">2024-05-09T18:39:30Z</dcterms:modified>
</cp:coreProperties>
</file>